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G:\Проект Мобильная торговля\! Rus-Base.ru\Базы\01_06_2022\Готовые базы\Demo\"/>
    </mc:Choice>
  </mc:AlternateContent>
  <xr:revisionPtr revIDLastSave="0" documentId="13_ncr:1_{184F6CFB-9D7C-412C-9CE7-05EC11D8637C}" xr6:coauthVersionLast="40" xr6:coauthVersionMax="40" xr10:uidLastSave="{00000000-0000-0000-0000-000000000000}"/>
  <bookViews>
    <workbookView xWindow="0" yWindow="0" windowWidth="19470" windowHeight="7770" xr2:uid="{00000000-000D-0000-FFFF-FFFF00000000}"/>
  </bookViews>
  <sheets>
    <sheet name="Лист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6" i="1" l="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l="1"/>
  <c r="A33" i="1"/>
  <c r="A32" i="1"/>
  <c r="A31" i="1"/>
  <c r="A30" i="1" l="1"/>
  <c r="A29" i="1"/>
  <c r="A28" i="1"/>
  <c r="A27" i="1"/>
  <c r="A26" i="1"/>
  <c r="A25" i="1"/>
  <c r="A24" i="1"/>
  <c r="A23" i="1"/>
  <c r="A22" i="1"/>
  <c r="A21" i="1"/>
  <c r="A20" i="1"/>
  <c r="A19" i="1"/>
  <c r="A18" i="1"/>
  <c r="A17" i="1"/>
  <c r="A16" i="1"/>
  <c r="A15" i="1"/>
  <c r="A14" i="1"/>
  <c r="A13" i="1"/>
  <c r="A12" i="1"/>
  <c r="A11" i="1"/>
  <c r="A10" i="1"/>
  <c r="A9" i="1"/>
  <c r="A8" i="1"/>
  <c r="A7" i="1"/>
  <c r="A6" i="1"/>
  <c r="A5" i="1"/>
  <c r="A4" i="1"/>
  <c r="A3" i="1"/>
  <c r="A2" i="1"/>
</calcChain>
</file>

<file path=xl/sharedStrings.xml><?xml version="1.0" encoding="utf-8"?>
<sst xmlns="http://schemas.openxmlformats.org/spreadsheetml/2006/main" count="1181" uniqueCount="977">
  <si>
    <t>ID</t>
  </si>
  <si>
    <t>Название</t>
  </si>
  <si>
    <t>Регион</t>
  </si>
  <si>
    <t>Район</t>
  </si>
  <si>
    <t>Город</t>
  </si>
  <si>
    <t>Район города</t>
  </si>
  <si>
    <t>Адрес</t>
  </si>
  <si>
    <t>Индекс</t>
  </si>
  <si>
    <t>Телефон</t>
  </si>
  <si>
    <t>Мобильный телефон</t>
  </si>
  <si>
    <t>Email</t>
  </si>
  <si>
    <t>Сайт</t>
  </si>
  <si>
    <t>Рубрика</t>
  </si>
  <si>
    <t>Подрубрика</t>
  </si>
  <si>
    <t>Время работы</t>
  </si>
  <si>
    <t>Способы оплаты</t>
  </si>
  <si>
    <t>whatsapp</t>
  </si>
  <si>
    <t>viber</t>
  </si>
  <si>
    <t>telegram</t>
  </si>
  <si>
    <t>facebook</t>
  </si>
  <si>
    <t>instagram</t>
  </si>
  <si>
    <t>vkontakte</t>
  </si>
  <si>
    <t>odnoklassniki</t>
  </si>
  <si>
    <t>youtube</t>
  </si>
  <si>
    <t>twitter</t>
  </si>
  <si>
    <t>skype</t>
  </si>
  <si>
    <t>icq</t>
  </si>
  <si>
    <t>googleplus</t>
  </si>
  <si>
    <t>linkedin</t>
  </si>
  <si>
    <t>pinterest</t>
  </si>
  <si>
    <t>Широта</t>
  </si>
  <si>
    <t>Долгота</t>
  </si>
  <si>
    <t>СберБанк</t>
  </si>
  <si>
    <t>Алтайский край</t>
  </si>
  <si>
    <t>Алейск городской округ</t>
  </si>
  <si>
    <t>Алейск</t>
  </si>
  <si>
    <t>Ульяновский переулок, 90</t>
  </si>
  <si>
    <t>8‒800‒555‒55‒50, 9‒00</t>
  </si>
  <si>
    <t>http://sberbank.ru</t>
  </si>
  <si>
    <t>Банковские / финансовые услуги</t>
  </si>
  <si>
    <t>Банки</t>
  </si>
  <si>
    <t>Пн: c 09:00-18:00, Вт: c 09:00-18:00, Ср: c 09:00-18:00, Чт: c 09:00-18:00, Пт: c 09:00-18:00, Сб: выходной, Вс: выходной</t>
  </si>
  <si>
    <t>Оплата картой, Наличный расчёт</t>
  </si>
  <si>
    <t>https://facebook.com/sberbank</t>
  </si>
  <si>
    <t>https://instagram.com/sberbank</t>
  </si>
  <si>
    <t>https://vk.com/bankdruzey</t>
  </si>
  <si>
    <t>https://ok.ru/sberbank</t>
  </si>
  <si>
    <t>https://youtube.com/user/Sberbank</t>
  </si>
  <si>
    <t>https://twitter.com/sberbank</t>
  </si>
  <si>
    <t>Микрофинансирование</t>
  </si>
  <si>
    <t>Страхование</t>
  </si>
  <si>
    <t>Пн: c 08:00-12:00, Вт: c 08:00-12:00, Ср: c 08:00-12:00, Чт: c 08:00-12:00, Пт: c 08:00-12:00, Сб: выходной, Вс: выходной</t>
  </si>
  <si>
    <t>https://facebook.com/kapmed.ru</t>
  </si>
  <si>
    <t>https://vk.com/kapmed</t>
  </si>
  <si>
    <t>https://ok.ru/kapmed</t>
  </si>
  <si>
    <t>Ломбарды</t>
  </si>
  <si>
    <t>Ежедневно с 00:00 до 24:00</t>
  </si>
  <si>
    <t>Пн: c 08:30-13:00, Вт: c 08:30-13:00, Ср: c 08:30-13:00, Чт: c 08:30-13:00, Пт: c 08:30-13:00, Сб: выходной, Вс: выходной</t>
  </si>
  <si>
    <t>Банкоматы</t>
  </si>
  <si>
    <t>Пн: c 08:00-17:00, Вт: c 08:00-17:00, Ср: c 08:00-17:00, Чт: c 08:00-17:00, Пт: c 08:00-17:00, Сб: выходной, Вс: выходной</t>
  </si>
  <si>
    <t>Наличный расчёт</t>
  </si>
  <si>
    <t>Ежедневно с 09:00 до 19:00</t>
  </si>
  <si>
    <t>Наличный расчёт, Оплата через банк</t>
  </si>
  <si>
    <t>Россельхозбанк</t>
  </si>
  <si>
    <t>8‒800‒100‒01‒00, 8‒800‒100‒78‒70</t>
  </si>
  <si>
    <t>Пн: c 09:00-13:00, Вт: c 09:00-13:00, Ср: c 09:00-13:00, Чт: c 09:00-13:00, Пт: c 09:00-13:00, Сб: выходной, Вс: выходной</t>
  </si>
  <si>
    <t>https://facebook.com/rshb.ru</t>
  </si>
  <si>
    <t>https://instagram.com/rshb_official</t>
  </si>
  <si>
    <t>https://vk.com/rshbru</t>
  </si>
  <si>
    <t>https://ok.ru/rosselkhoz</t>
  </si>
  <si>
    <t>https://twitter.com/RSHBmedia</t>
  </si>
  <si>
    <t>Ежедневно с 08:00 до 22:00</t>
  </si>
  <si>
    <t>Недвижимость, Юридические услуги</t>
  </si>
  <si>
    <t>Бизнес-услуги</t>
  </si>
  <si>
    <t>Юридические услуги</t>
  </si>
  <si>
    <t>Нотариальные услуги</t>
  </si>
  <si>
    <t>7 (495) 500‒55‒50, 8‒800‒555‒55‒50, 900</t>
  </si>
  <si>
    <t>http://www.sberbank.ru/ru/person?utm_source=2gis&amp;utm_medium=cpc&amp;utm_campaign=ipoteka_na_2gis_frk_person_june_aug21&amp;utm_content=&amp;utm_term=</t>
  </si>
  <si>
    <t>Банки, Ипотечные кредиты, Обмен валюты</t>
  </si>
  <si>
    <t>https://vk.com/sberbank</t>
  </si>
  <si>
    <t>Банки, Ипотечные кредиты</t>
  </si>
  <si>
    <t>Пн: c 09:00-12:00, Вт: выходной, Ср: c 09:00-12:00, Чт: выходной, Пт: выходной, Сб: выходной, Вс: выходной</t>
  </si>
  <si>
    <t>Пн: c 09:00-12:00, Вт: c 09:00-12:00, Ср: c 09:00-12:00, Чт: c 09:00-12:00, Пт: c 09:00-12:00, Сб: выходной, Вс: выходной</t>
  </si>
  <si>
    <t>Оплата через банк</t>
  </si>
  <si>
    <t>http://www.rshb.ru</t>
  </si>
  <si>
    <t>Пн: c 09:00-17:00, Вт: c 09:00-17:00, Ср: c 09:00-17:00, Чт: c 09:00-17:00, Пт: c 09:00-17:00, Сб: выходной, Вс: выходной</t>
  </si>
  <si>
    <t>ДеньгиАктив, микрокредитная компания</t>
  </si>
  <si>
    <t>http://dengiaktiv.ru</t>
  </si>
  <si>
    <t>Автотранспорт, Страхование, Юридические услуги</t>
  </si>
  <si>
    <t>Капитал Медицинское Страхование</t>
  </si>
  <si>
    <t>https://t.me/alfabank</t>
  </si>
  <si>
    <t>https://facebook.com/alfabank</t>
  </si>
  <si>
    <t>https://instagram.com/alfabank</t>
  </si>
  <si>
    <t>https://vk.com/alfabank</t>
  </si>
  <si>
    <t>https://ok.ru/alfabank</t>
  </si>
  <si>
    <t>https://twitter.com/alfabank</t>
  </si>
  <si>
    <t>http://sberbank.ru/ru/person/bank_cards/credit_cards/credit_sberkarta?utm_source=2gis&amp;utm_medium=package&amp;utm_campaign=bank_cards.credit.sberkarta_person_display_frk_2021_banner_1821_8203&amp;utm_content=1821_820</t>
  </si>
  <si>
    <t>Барнаул городской округ</t>
  </si>
  <si>
    <t>Барнаул</t>
  </si>
  <si>
    <t>Агентства недвижимости, Оформление недвижимости / земли, Помощь в оформлении ипотеки</t>
  </si>
  <si>
    <t>Пн: c 09:00-19:00, Вт: c 09:00-19:00, Ср: c 09:00-19:00, Чт: c 09:00-19:00, Пт: c 09:00-19:00, Сб: выходной, Вс: выходной</t>
  </si>
  <si>
    <t>Ленинский район</t>
  </si>
  <si>
    <t>Центральный район</t>
  </si>
  <si>
    <t>Агентства недвижимости, Оформление недвижимости / земли, Оценка собственности, Помощь в оформлении ипотеки</t>
  </si>
  <si>
    <t>Бизнес-услуги, Юридические услуги</t>
  </si>
  <si>
    <t>Оплата картой, Наличный расчёт, Оплата через банк</t>
  </si>
  <si>
    <t>Октябрьский район</t>
  </si>
  <si>
    <t>Пн: c 08:30-17:30, Вт: c 08:30-17:30, Ср: c 08:30-17:30, Чт: c 08:30-17:30, Пт: c 08:30-17:30, Сб: выходной, Вс: выходной</t>
  </si>
  <si>
    <t>Бизнес-услуги, Средства автоматизации и информационные технологии</t>
  </si>
  <si>
    <t>Бухгалтерские программы, Бухгалтерские услуги</t>
  </si>
  <si>
    <t>Ведение дел в судах, Услуги адвоката, Юридическое обслуживание</t>
  </si>
  <si>
    <t>Оплата картой, Наличный расчёт, Оплата через банк, Оплата эл. кошельком</t>
  </si>
  <si>
    <t>Аудиторские услуги, Бухгалтерские услуги</t>
  </si>
  <si>
    <t>Сертификация</t>
  </si>
  <si>
    <t>Продажа билетов, Туризм / Отдых, Юридические услуги</t>
  </si>
  <si>
    <t>Пн: c 08:00-18:00, Вт: c 08:00-18:00, Ср: c 08:00-18:00, Чт: c 08:00-18:00, Пт: c 08:00-18:00, Сб: выходной, Вс: выходной</t>
  </si>
  <si>
    <t>Дополнительное образование / Развивающие курсы, Охрана / Безопасность, Промышленный аудит / оценка</t>
  </si>
  <si>
    <t>Пн: c 10:00-18:00, Вт: c 10:00-18:00, Ср: c 10:00-18:00, Чт: c 10:00-18:00, Пт: c 10:00-18:00, Сб: выходной, Вс: выходной</t>
  </si>
  <si>
    <t>Пн: c 08:30-12:45, Вт: c 08:30-12:45, Ср: c 08:30-12:45, Чт: c 08:30-12:45, Пт: c 08:30-12:45, Сб: выходной, Вс: выходной</t>
  </si>
  <si>
    <t>Оплата картой, Наличный расчёт, Оплата через банк, Перевод с карты</t>
  </si>
  <si>
    <t>Оплата через банк, Оплата эл. кошельком</t>
  </si>
  <si>
    <t>Авиабилеты, Железнодорожные билеты, Оформление виз, Туристические агентства</t>
  </si>
  <si>
    <t>Лизинговые услуги</t>
  </si>
  <si>
    <t>Промышленный аудит / оценка</t>
  </si>
  <si>
    <t>Ежедневно с 09:00 до 18:00</t>
  </si>
  <si>
    <t>Пн: c 08:30-12:30, Вт: c 08:30-12:30, Ср: c 08:30-12:30, Чт: c 08:30-12:30, Пт: c 08:30-12:30, Сб: выходной, Вс: выходной</t>
  </si>
  <si>
    <t>Пн: c 08:30-17:00, Вт: c 08:30-17:00, Ср: c 08:30-17:00, Чт: c 08:30-17:00, Пт: c 08:30-17:00, Сб: выходной, Вс: выходной</t>
  </si>
  <si>
    <t>Автотранспорт, Юридические услуги</t>
  </si>
  <si>
    <t>Недвижимость, Строительные / монтажные работы, Юридические услуги</t>
  </si>
  <si>
    <t>Альфа-Банк</t>
  </si>
  <si>
    <t>8‒800‒100‒77‒33, 8‒800‒200‒00‒00</t>
  </si>
  <si>
    <t>https://youtube.com/user/alfabankru</t>
  </si>
  <si>
    <t>Пн: c 09:00-18:00, Вт: c 09:00-18:00, Ср: c 09:00-18:00, Чт: c 09:00-18:00, Пт: c 09:00-17:00, Сб: выходной, Вс: выходной</t>
  </si>
  <si>
    <t>Пн: c 10:00-18:00, Вт: c 10:00-18:00, Ср: c 10:00-18:00, Чт: c 10:00-18:00, Пт: c 10:00-18:00, Сб: выходной, Вс: выходной. по предварительной записи: пн-пт</t>
  </si>
  <si>
    <t>Геодезические работы, Кадастровые работы / Техническая инвентаризация, учет, Оформление недвижимости / земли</t>
  </si>
  <si>
    <t>Ведение дел в судах, Услуги адвоката</t>
  </si>
  <si>
    <t>Ведение дел в судах, Оформление недвижимости / земли, Помощь в банкротстве физических лиц, Регистрация / ликвидация предприятий, Юридическое обслуживание</t>
  </si>
  <si>
    <t>Грузоперевозки / Транспортные услуги, Юридические услуги</t>
  </si>
  <si>
    <t>Автотранспорт, Страхование</t>
  </si>
  <si>
    <t>Наличный расчёт, Оплата эл. кошельком</t>
  </si>
  <si>
    <t>Агентства недвижимости, Оформление недвижимости / земли</t>
  </si>
  <si>
    <t>Ежедневно с 09:00 до 22:00</t>
  </si>
  <si>
    <t>Издательское дело / Полиграфия, Наружная реклама, Рекламные услуги, Юридические услуги</t>
  </si>
  <si>
    <t>Бухгалтерские услуги, Ведение дел в судах, Регистрация / ликвидация предприятий, Юридическое обслуживание</t>
  </si>
  <si>
    <t>Продажа билетов, Страхование, Туризм / Отдых</t>
  </si>
  <si>
    <t>Автоэкспертиза, Оценка собственности</t>
  </si>
  <si>
    <t>Пн: c 10:00-19:00, Вт: c 10:00-19:00, Ср: c 10:00-19:00, Чт: c 10:00-19:00, Пт: c 10:00-19:00, Сб: c 10:00-17:00, Вс: выходной</t>
  </si>
  <si>
    <t>Дополнительное образование / Развивающие курсы, Юридические услуги</t>
  </si>
  <si>
    <t>Пн: c 09:00-17:00, Вт: c 09:00-17:00, Ср: c 09:00-17:00, Чт: c 09:00-17:00, Пт: c 09:00-17:00, Сб: выходной, Вс: выходной. по предварительной записи: пн-пт</t>
  </si>
  <si>
    <t>Экологическая оценка</t>
  </si>
  <si>
    <t>Пн: c 10:00-19:00, Вт: c 10:00-19:00, Ср: c 10:00-19:00, Чт: c 10:00-19:00, Пт: c 10:00-19:00, Сб: c 10:00-19:00, Вс: выходной</t>
  </si>
  <si>
    <t>Агентства недвижимости, Юридическое обслуживание</t>
  </si>
  <si>
    <t>Бытовые услуги, Издательское дело / Полиграфия, Рекламные услуги, Юридические услуги</t>
  </si>
  <si>
    <t>Юридическое обслуживание</t>
  </si>
  <si>
    <t>Бизнес-инкубаторы</t>
  </si>
  <si>
    <t>Бизнес-услуги, Средства автоматизации и информационные технологии, Торговое оборудование</t>
  </si>
  <si>
    <t>Кадастровые работы / Техническая инвентаризация, учет, Оформление недвижимости / земли</t>
  </si>
  <si>
    <t>Ежедневно с 09:00 до 23:00</t>
  </si>
  <si>
    <t>Пн: c 09:00-20:00, Вт: c 09:00-20:00, Ср: c 09:00-20:00, Чт: c 09:00-20:00, Пт: c 09:00-20:00, Сб: c 10:00-18:00, Вс: c 10:00-18:00</t>
  </si>
  <si>
    <t>Пн: c 08:30-17:00, Вт: c 08:30-17:00, Ср: c 08:30-17:00, Чт: c 08:30-17:00, Пт: c 08:30-16:00, Сб: выходной, Вс: выходной</t>
  </si>
  <si>
    <t>Автосервис, Автотовары, Автотранспорт, Страхование, Юридические услуги</t>
  </si>
  <si>
    <t>Пн: c 08:00-19:00, Вт: c 08:00-19:00, Ср: c 08:00-19:00, Чт: c 08:00-19:00, Пт: c 08:00-19:00, Сб: c 08:00-19:00, Вс: выходной</t>
  </si>
  <si>
    <t>Автосервис, Автотовары, Автотранспорт, Страхование</t>
  </si>
  <si>
    <t>Юридический кабинет Янцен Е.И.</t>
  </si>
  <si>
    <t>Малахова, 45</t>
  </si>
  <si>
    <t>7‒962‒817‒97‒05</t>
  </si>
  <si>
    <t>jantsen@yandex.ru</t>
  </si>
  <si>
    <t>https://t.me/elenayantsen</t>
  </si>
  <si>
    <t>https://vk.com/uridicheskiykabinet22</t>
  </si>
  <si>
    <t>Номерные знаки на транспортные средства, Страхование</t>
  </si>
  <si>
    <t>https://vk.com/miel_ru</t>
  </si>
  <si>
    <t>https://youtube.com/user/mielshow</t>
  </si>
  <si>
    <t>Аварийные / справочные / экстренные службы, Автотранспорт, Юридические услуги</t>
  </si>
  <si>
    <t>Пн: c 10:00-18:00, Вт: c 10:00-18:00, Ср: c 10:00-18:00, Чт: c 10:00-18:00, Пт: c 10:00-18:00, Сб: c 10:00-14:00, Вс: выходной</t>
  </si>
  <si>
    <t>Пн: c 08:00-20:00, Вт: c 08:00-20:00, Ср: c 08:00-20:00, Чт: c 08:00-20:00, Пт: c 08:00-20:00, Сб: c 10:00-18:00, Вс: c 10:00-18:00</t>
  </si>
  <si>
    <t>Город, агентство недвижимости</t>
  </si>
  <si>
    <t>Органы государственного управления / надзора, Юридические услуги</t>
  </si>
  <si>
    <t>Оформление недвижимости / земли, Федеральные службы, Юридическое обслуживание</t>
  </si>
  <si>
    <t>Пн: c 09:00-17:00, Вт: c 09:00-17:00, Ср: c 09:00-17:00, Чт: c 09:00-17:00, Пт: c 09:00-17:00, Сб: c 09:00-14:00, Вс: выходной</t>
  </si>
  <si>
    <t>Бухгалтерские услуги, Изготовление печатей / штампов</t>
  </si>
  <si>
    <t>Банковские / финансовые услуги, Страхование</t>
  </si>
  <si>
    <t>Микрофинансирование, Страхование</t>
  </si>
  <si>
    <t>Пн: c 08:00-17:00, Вт: c 08:00-17:00, Ср: c 08:00-17:00, Чт: c 08:00-17:00, Пт: c 08:00-17:00, Сб: c 08:00-12:00, Вс: выходной</t>
  </si>
  <si>
    <t>7 (495) 500‒55‒50, 8‒800‒555‒55‒50</t>
  </si>
  <si>
    <t>улица Ленина, 31</t>
  </si>
  <si>
    <t>https://ok.ru/group/sberbank</t>
  </si>
  <si>
    <t>Бизнес-услуги, Страхование, Юридические услуги</t>
  </si>
  <si>
    <t>Советский район</t>
  </si>
  <si>
    <t>http://www.kapmed.ru</t>
  </si>
  <si>
    <t>Советская улица, 34</t>
  </si>
  <si>
    <t>Амурская область</t>
  </si>
  <si>
    <t>Белогорск городской округ</t>
  </si>
  <si>
    <t>Белогорск</t>
  </si>
  <si>
    <t>Империя, агентство юридических услуг</t>
  </si>
  <si>
    <t>улица Денисенко, 2</t>
  </si>
  <si>
    <t>7‒914‒551‒87‒37</t>
  </si>
  <si>
    <t>belyaevjurist@yandex.ru, denis-komarkin@yandex.ru</t>
  </si>
  <si>
    <t>Автотовары, Автотранспорт, Юридические услуги</t>
  </si>
  <si>
    <t>Ленина, 60</t>
  </si>
  <si>
    <t>Авиабилеты, Железнодорожные билеты, Круизы / Морские, речные прогулки, Оформление виз, Туристические агентства</t>
  </si>
  <si>
    <t>https://facebook.com/miel.ru</t>
  </si>
  <si>
    <t>Ленина, 81</t>
  </si>
  <si>
    <t>Архангельская область</t>
  </si>
  <si>
    <t>Архангельск городской округ</t>
  </si>
  <si>
    <t>Архангельск</t>
  </si>
  <si>
    <t>Арктика, лизинговая компания</t>
  </si>
  <si>
    <t>проспект Ломоносова, 92/2</t>
  </si>
  <si>
    <t>7 (8182) 65‒24‒51</t>
  </si>
  <si>
    <t>info@lk-arktika.ru</t>
  </si>
  <si>
    <t>http://www.lk-arktika.ru</t>
  </si>
  <si>
    <t>Пн: c 10:00-20:00, Вт: c 10:00-20:00, Ср: c 10:00-20:00, Чт: c 10:00-20:00, Пт: c 10:00-20:00, Сб: c 10:00-20:00, Вс: c 11:00-18:00</t>
  </si>
  <si>
    <t>Агентства недвижимости, Оформление недвижимости / земли, Оценка собственности</t>
  </si>
  <si>
    <t>Пн: c 10:00-18:00, Вт: c 10:00-18:00, Ср: c 10:00-18:00, Чт: c 10:00-18:00, Пт: c 10:00-18:00, Сб: c 11:00-17:00, Вс: выходной</t>
  </si>
  <si>
    <t>Астраханская торгово-промышленная палата, союз</t>
  </si>
  <si>
    <t>Астраханская область</t>
  </si>
  <si>
    <t>Астрахань городской округ</t>
  </si>
  <si>
    <t>Астрахань</t>
  </si>
  <si>
    <t>Адмиралтейская, 50</t>
  </si>
  <si>
    <t>7 (8512) 25‒58‒44, 7 (8512) 28‒14‒33</t>
  </si>
  <si>
    <t>atpp_ves@mail.ru, atpp2018@mail.ru, atpp30@mail.ru, torgi-bisnes30@mail.ru</t>
  </si>
  <si>
    <t>http://astrakhan.tpprf.ru</t>
  </si>
  <si>
    <t>Дополнительное образование / Развивающие курсы, Правоохранительные органы, Работа / Карьера, Юридические услуги</t>
  </si>
  <si>
    <t>Бизнес-тренинги / семинары, Оценка собственности, Перевод с иностранных языков, Судебная / внесудебная экспертиза, Юридическое обслуживание</t>
  </si>
  <si>
    <t>https://facebook.com/profile.php?id=100014307167007</t>
  </si>
  <si>
    <t>https://instagram.com/astrakhan_tpp</t>
  </si>
  <si>
    <t>https://vk.com/astpp30</t>
  </si>
  <si>
    <t>Пн: c 09:00-17:00, Вт: c 09:00-17:00, Ср: c 09:00-17:00, Чт: c 09:00-17:00, Пт: c 09:00-17:00, Сб: c 10:00-13:00, Вс: выходной</t>
  </si>
  <si>
    <t>Белгородская область</t>
  </si>
  <si>
    <t>Ломбард-1994-, федеральная сеть</t>
  </si>
  <si>
    <t>Белгород городской округ</t>
  </si>
  <si>
    <t>Белгород</t>
  </si>
  <si>
    <t>Управа №8 'Архиерейская'</t>
  </si>
  <si>
    <t>5 Августа, 2а</t>
  </si>
  <si>
    <t>7‒929‒002‒84‒01, 8‒800‒550‒19‒94</t>
  </si>
  <si>
    <t>lombard-1994@yandex.ru</t>
  </si>
  <si>
    <t>http://lombard1994.ru</t>
  </si>
  <si>
    <t>Ежедневно с 10:00 до 14:15</t>
  </si>
  <si>
    <t>https://instagram.com/lombard_1994</t>
  </si>
  <si>
    <t>https://vk.com/lombard1994</t>
  </si>
  <si>
    <t>https://ok.ru/lombard1994</t>
  </si>
  <si>
    <t>Таможенное оформление, Услуги складского хранения</t>
  </si>
  <si>
    <t>60 лет Октября, 10</t>
  </si>
  <si>
    <t>Ежедневно с 10:00 до 13:00</t>
  </si>
  <si>
    <t>с. Бессоновка</t>
  </si>
  <si>
    <t>Фемида, юридическое агентство</t>
  </si>
  <si>
    <t>Брянская область</t>
  </si>
  <si>
    <t>Адмирал-тур, сеть туристических компаний</t>
  </si>
  <si>
    <t>Брянск городской округ</t>
  </si>
  <si>
    <t>Брянск</t>
  </si>
  <si>
    <t>Красноармейская, 62/2</t>
  </si>
  <si>
    <t>7 (4832) 64‒66‒46, 7 (4832) 72‒14‒19</t>
  </si>
  <si>
    <t>adm.katrin@gmail.com, adm@admiraltur.ru, cor.adm@yandex.ru, pro.ann@mail.ru</t>
  </si>
  <si>
    <t>http://admiraltur.ru</t>
  </si>
  <si>
    <t>Автобусные билеты, Визовые центры, Железнодорожные билеты, Круизы / Морские, речные прогулки, Туристические агентства</t>
  </si>
  <si>
    <t>https://vk.com/turadmiral</t>
  </si>
  <si>
    <t>Автотранспорт, Правоохранительные органы, Промышленный аудит / оценка, Строительные / монтажные работы</t>
  </si>
  <si>
    <t>Пн: c 09:00-13:00, Вт: c 09:00-13:00, Ср: c 09:00-13:00, Чт: c 09:00-13:00, Пт: c 09:00-13:00, Сб: c 09:00-17:00, Вс: выходной</t>
  </si>
  <si>
    <t>Владимирская область</t>
  </si>
  <si>
    <t>АБС-Авто, мультисервис грузовых и легковых автомобилей</t>
  </si>
  <si>
    <t>Владимир городской округ</t>
  </si>
  <si>
    <t>Владимир</t>
  </si>
  <si>
    <t>Ноябрьская, 141</t>
  </si>
  <si>
    <t>7 (4922) 60‒08‒00, 7 (4922) 602‒601</t>
  </si>
  <si>
    <t>es-33@mail.ru, mail@es-autoservice.ru</t>
  </si>
  <si>
    <t>http://esauto.ru</t>
  </si>
  <si>
    <t>Автосервис, Средства связи, Страхование</t>
  </si>
  <si>
    <t>Авторемонт и техобслуживание (СТО), Антикоррозийная обработка автомобилей, Кузовной ремонт, Ремонт автоэлектрики, Ремонт выхлопных систем, Ремонт грузовых автомобилей, Ремонт спецтехники, Ремонт ходовой части автомобиля, Ремонт электронных систем управления автомобиля, Системы мониторинга транспорта, Страхование, Тахографы, Установка / ремонт автостёкол</t>
  </si>
  <si>
    <t>Фрунзенский район</t>
  </si>
  <si>
    <t>улица Ленина, 16</t>
  </si>
  <si>
    <t>Волгоградская область</t>
  </si>
  <si>
    <t>Волгоград городской округ</t>
  </si>
  <si>
    <t>Волгоград</t>
  </si>
  <si>
    <t>Дзержинский район</t>
  </si>
  <si>
    <t>Аудит-Бюро, аудиторская фирма</t>
  </si>
  <si>
    <t>Карла Либкнехта, 21</t>
  </si>
  <si>
    <t>7 (8442) 36‒66‒22, 7 (8442) 36‒67‒67, 7 (8442) 36‒74‒74</t>
  </si>
  <si>
    <t>afab@mail.ru, info@abaf.ru, saa@abaf.ru</t>
  </si>
  <si>
    <t>http://abaf.ru</t>
  </si>
  <si>
    <t>http://alfabank.ru, http://alfabank.ru/sme/tariffs/besplatno-navsegda/?platformId=2gis__categories_business-trade-logistic_urgant_banner_cpm_alfabank_sme_feb-apr20_omd__&amp;utm_source=2gis&amp;utm_medium=_categories_business-trade-log</t>
  </si>
  <si>
    <t>Пн: c 09:00-17:30, Вт: c 09:00-17:30, Ср: c 09:00-17:30, Чт: c 09:00-17:30, Пт: c 09:00-16:30, Сб: выходной, Вс: выходной</t>
  </si>
  <si>
    <t>Вологодская область</t>
  </si>
  <si>
    <t>Лесная улица, 2</t>
  </si>
  <si>
    <t>Воронежская область</t>
  </si>
  <si>
    <t>Вологодский</t>
  </si>
  <si>
    <t>Вологда городской округ</t>
  </si>
  <si>
    <t>с. Молочное</t>
  </si>
  <si>
    <t>улица Студенческая, 11</t>
  </si>
  <si>
    <t>7 (8172) 52‒52‒59, 7 (8172) 52‒54‒59, 7 (8172) 52‒55‒32, 7 (8172) 52‒56‒66</t>
  </si>
  <si>
    <t>agrohim_35@mail.ru</t>
  </si>
  <si>
    <t>http://xn--35-6kcmzymp0c.xn--p1ai</t>
  </si>
  <si>
    <t>Верхнехавский район</t>
  </si>
  <si>
    <t>с. Углянец</t>
  </si>
  <si>
    <t>Ломоносова, 198а</t>
  </si>
  <si>
    <t>mail@ccb.sbrf.ru</t>
  </si>
  <si>
    <t>Пн: выходной, Вт: c 08:15-13:19, Ср: c 08:15-13:19, Чт: c 08:15-13:19, Пт: c 08:15-13:19, Сб: c 09:00-12:45, Вс: выходной</t>
  </si>
  <si>
    <t>Архитектура / Проектирование / Дизайн, Бизнес-услуги, Строительные / монтажные работы, Строительство зданий / сооружений</t>
  </si>
  <si>
    <t>Пн: c 09:00-20:00, Вт: c 09:00-20:00, Ср: c 09:00-20:00, Чт: c 09:00-20:00, Пт: c 09:00-20:00, Сб: c 10:00-18:00, Вс: выходной. работа с юридическими лицами: пн-чт 9:00-18:00; пт 9:00-16:45</t>
  </si>
  <si>
    <t>Подбор автомобиля перед покупкой, Помощь в оформлении кредита, Продажа легковых автомобилей, Страхование</t>
  </si>
  <si>
    <t>Железнодорожные билеты, Страхование, Туристические агентства</t>
  </si>
  <si>
    <t>Еврейская автономная область</t>
  </si>
  <si>
    <t>Биробиджан городской округ</t>
  </si>
  <si>
    <t>Биробиджан</t>
  </si>
  <si>
    <t>Главное управление Центрального Банка РФ по Еврейскому автономному округу</t>
  </si>
  <si>
    <t>проспект 60-летия СССР, 5</t>
  </si>
  <si>
    <t>espp@cbr.ru, webmaster@www.cbr.ru</t>
  </si>
  <si>
    <t>http://www.cbr.ru</t>
  </si>
  <si>
    <t>8‒800‒234‒27‒27</t>
  </si>
  <si>
    <t>Забайкальский край</t>
  </si>
  <si>
    <t>Забайкальская торгово-промышленная палата</t>
  </si>
  <si>
    <t>Чита городской округ</t>
  </si>
  <si>
    <t>Чита</t>
  </si>
  <si>
    <t>Шилова, 100 ст1</t>
  </si>
  <si>
    <t>7 (3022) 41‒51‒05</t>
  </si>
  <si>
    <t>info@zabtpp.ru</t>
  </si>
  <si>
    <t>http://zab.tpprf.ru</t>
  </si>
  <si>
    <t>Обучение бизнес-профессиям, Перевод с иностранных языков, Сертификация, Юридическое обслуживание</t>
  </si>
  <si>
    <t>https://t.me/zabtpp</t>
  </si>
  <si>
    <t>https://facebook.com/pg/tppzab</t>
  </si>
  <si>
    <t>https://instagram.com/tppzab</t>
  </si>
  <si>
    <t>Астерия, агентство недвижимости</t>
  </si>
  <si>
    <t>Ивановская область</t>
  </si>
  <si>
    <t>ФКП Росреестра по Ивановской области, филиал ФГБУ</t>
  </si>
  <si>
    <t>Иваново городской округ</t>
  </si>
  <si>
    <t>Иваново</t>
  </si>
  <si>
    <t>Ташкентская, 104а</t>
  </si>
  <si>
    <t>7 (4932) 26‒47‒02, 8‒800‒100‒34‒34</t>
  </si>
  <si>
    <t>federal@kadastr.ru, filial@vkr.kadastr.ru, filial@vkz.kadastr.ru, resume@kadastr.ru, rosreestr@rosreestr.ru</t>
  </si>
  <si>
    <t>http://kadastr.ru, http://rosreestr.ru</t>
  </si>
  <si>
    <t>Пн: c 08:30-12:30, Вт: c 08:30-12:30, Ср: c 08:30-12:30, Чт: c 08:30-12:30, Пт: c 08:30-12:30, Сб: выходной, Вс: выходной. прием граждан: вт-ср 8:30-17:00; чт 9:00-20:00; пт 8:00-15:45; сб 8:00-13:30</t>
  </si>
  <si>
    <t>https://vk.com/rosreestr_ru</t>
  </si>
  <si>
    <t>Сакура, сеть агентств недвижимости</t>
  </si>
  <si>
    <t>Иркутская область</t>
  </si>
  <si>
    <t>Ангарский городской округ</t>
  </si>
  <si>
    <t>Ангарск</t>
  </si>
  <si>
    <t>188-й квартал, 1</t>
  </si>
  <si>
    <t>7 (3955) 54‒33‒32</t>
  </si>
  <si>
    <t>admin@sakura-irk.ru, office-baik@sakura-irk.ru</t>
  </si>
  <si>
    <t>http://sakura-irkutsk.ru, http://www.sakura-irk.ru</t>
  </si>
  <si>
    <t>https://facebook.com/sakura.irk.ru</t>
  </si>
  <si>
    <t>https://instagram.com/sakura_an38</t>
  </si>
  <si>
    <t>https://vk.com/ansakura</t>
  </si>
  <si>
    <t>https://ok.ru/profile/552943790632</t>
  </si>
  <si>
    <t>Пролетарская, 2</t>
  </si>
  <si>
    <t>Кабардино-Балкарская Республика</t>
  </si>
  <si>
    <t>Республика Северная Осетия — Алания</t>
  </si>
  <si>
    <t>Нальчик городской округ</t>
  </si>
  <si>
    <t>Нальчик</t>
  </si>
  <si>
    <t>Нальчик банк, банкомат</t>
  </si>
  <si>
    <t>Ашурова, 38</t>
  </si>
  <si>
    <t>bnal@list.ru</t>
  </si>
  <si>
    <t>http://www.bnal.ru</t>
  </si>
  <si>
    <t>Калининградская область</t>
  </si>
  <si>
    <t>Багратионовский городской округ</t>
  </si>
  <si>
    <t>Багратионовск</t>
  </si>
  <si>
    <t>ЗЕЛЕНЫЙ КОРИДОР, таможенный представитель</t>
  </si>
  <si>
    <t>улица Дружбы, 16а</t>
  </si>
  <si>
    <t>7 (4012) 311‒485</t>
  </si>
  <si>
    <t>cbx-atg-dek@yandex.ru, greencorridorkaliningrad@gmail.com, info@tpzk.ru</t>
  </si>
  <si>
    <t>http://tpzk.ru</t>
  </si>
  <si>
    <t>https://vk.com/ooo.tpzk</t>
  </si>
  <si>
    <t>МИЭЛЬ, сеть офисов недвижимости</t>
  </si>
  <si>
    <t>https://instagram.com/kapital_ms</t>
  </si>
  <si>
    <t>Калужская область</t>
  </si>
  <si>
    <t>Боровский район</t>
  </si>
  <si>
    <t>Балабаново</t>
  </si>
  <si>
    <t>Верона Тур, турагентство</t>
  </si>
  <si>
    <t>7‒910‒527‒70‒20</t>
  </si>
  <si>
    <t>verona-tur@mail.ru</t>
  </si>
  <si>
    <t>https://facebook.com/Verona.turrr</t>
  </si>
  <si>
    <t>https://instagram.com/verona.turr</t>
  </si>
  <si>
    <t>https://vk.com/verona.turr</t>
  </si>
  <si>
    <t>Киров</t>
  </si>
  <si>
    <t>Камчатский край</t>
  </si>
  <si>
    <t>Елизовский район</t>
  </si>
  <si>
    <t>Елизово</t>
  </si>
  <si>
    <t>Гейзер, киноконцертный досуговый центр</t>
  </si>
  <si>
    <t>Завойко, 123а</t>
  </si>
  <si>
    <t>7 (41531) 6‒67‒96</t>
  </si>
  <si>
    <t>kdc_geizer@mail.ru</t>
  </si>
  <si>
    <t>http://kdc-geyzer.ru</t>
  </si>
  <si>
    <t>Бизнес-услуги, Недвижимость, Услуги по организации праздников / досуга, Центры творчества и досуга</t>
  </si>
  <si>
    <t>Аренда площадок для культурно-массовых мероприятий, Культурно-досуговые центры для взрослых, Организация выставок, Организация и проведение праздников</t>
  </si>
  <si>
    <t>https://instagram.com/kdcgeizer</t>
  </si>
  <si>
    <t>Карачаево-Черкесская Республика</t>
  </si>
  <si>
    <t>Черкесский городской округ</t>
  </si>
  <si>
    <t>Черкесск</t>
  </si>
  <si>
    <t>площадь Кирова, 1</t>
  </si>
  <si>
    <t>7 (87822) 8‒12‒66</t>
  </si>
  <si>
    <t>femida-yurist@yandex.ru</t>
  </si>
  <si>
    <t>http://www.femida-biz.ru</t>
  </si>
  <si>
    <t>Кемеровская область — Кузбасс</t>
  </si>
  <si>
    <t>Беловский городской округ</t>
  </si>
  <si>
    <t>Виртрон, компания</t>
  </si>
  <si>
    <t>Белово</t>
  </si>
  <si>
    <t>Горького, 48</t>
  </si>
  <si>
    <t>7‒913‒407‒02‒86</t>
  </si>
  <si>
    <t>virtron-centr@yandex.ru</t>
  </si>
  <si>
    <t>http://virtron.ru</t>
  </si>
  <si>
    <t>Бизнес-услуги, Дополнительное образование / Развивающие курсы, Издательское дело / Полиграфия, Средства автоматизации и информационные технологии</t>
  </si>
  <si>
    <t>Организация и проведение тендеров / аукционов, Предпечатная подготовка, Продажа электронных подписей, Профессиональная переподготовка / Повышение квалификации</t>
  </si>
  <si>
    <t>https://facebook.com/groups/virtron</t>
  </si>
  <si>
    <t>https://vk.com/virtron</t>
  </si>
  <si>
    <t>https://ok.ru/deystviya</t>
  </si>
  <si>
    <t>Ленина, 18а</t>
  </si>
  <si>
    <t>Кировская область</t>
  </si>
  <si>
    <t>Киров городской округ</t>
  </si>
  <si>
    <t>7 цветов, типография</t>
  </si>
  <si>
    <t>Романа Ердякова, 22</t>
  </si>
  <si>
    <t>7 (8332) 52‒22‒12, 7‒912‒708‒88‒20</t>
  </si>
  <si>
    <t>pin-om@mail.ru</t>
  </si>
  <si>
    <t>Изготовление печатей / штампов, Нанесение изображений на сувениры, Оперативная полиграфия, Полиграфические услуги, Фото на документы</t>
  </si>
  <si>
    <t>+79127088820, 79127088820</t>
  </si>
  <si>
    <t>viber://contact/?number=79127088820</t>
  </si>
  <si>
    <t>https://instagram.com/seven_color43</t>
  </si>
  <si>
    <t>https://vk.com/7colorkirov</t>
  </si>
  <si>
    <t>Костромская область</t>
  </si>
  <si>
    <t>Кострома городской округ</t>
  </si>
  <si>
    <t>Кострома</t>
  </si>
  <si>
    <t>Фабричный район</t>
  </si>
  <si>
    <t>Страховка44, компания</t>
  </si>
  <si>
    <t>Симановского, 34</t>
  </si>
  <si>
    <t>7 (4942) 42‒38‒52, 7‒953‒662‒17‒86</t>
  </si>
  <si>
    <t>in_center@mail.ru</t>
  </si>
  <si>
    <t>Пн: c 09:00-18:00, Вт: c 08:00-18:00, Ср: c 08:00-18:00, Чт: c 08:00-18:00, Пт: c 08:00-18:00, Сб: c 08:00-15:00, Вс: выходной</t>
  </si>
  <si>
    <t>https://vk.com/strahovka_44</t>
  </si>
  <si>
    <t>проспект Мира, 19</t>
  </si>
  <si>
    <t>Региональный центр оценки</t>
  </si>
  <si>
    <t>Краснодарский край</t>
  </si>
  <si>
    <t>Абинский район</t>
  </si>
  <si>
    <t>Абинск</t>
  </si>
  <si>
    <t>РНКБ, банк</t>
  </si>
  <si>
    <t>Интернациональная, 35</t>
  </si>
  <si>
    <t>rncb@rncb.ru</t>
  </si>
  <si>
    <t>http://rncb.ru/fizicheskkim-litsam/bankovskie-karty/kreditnaya-karta-standart/2gis_kk/?utm_source=2gis&amp;utm_medium=referal&amp;utm_campaign=1&amp;utm_content=kk</t>
  </si>
  <si>
    <t>https://facebook.com/rncb.bank</t>
  </si>
  <si>
    <t>https://instagram.com/rncb_bank</t>
  </si>
  <si>
    <t>https://vk.com/rncb_bank</t>
  </si>
  <si>
    <t>https://ok.ru/rncb.bank</t>
  </si>
  <si>
    <t>https://youtube.com/channel/uc9xhnnq_myt6lhrvpeo_prq</t>
  </si>
  <si>
    <t>https://twitter.com/rncb_bank</t>
  </si>
  <si>
    <t>Автоэкспертиза, Оценка собственности, Сертификация, Экспертиза товаров народного потребления</t>
  </si>
  <si>
    <t>Калининский район</t>
  </si>
  <si>
    <t>http://www.tpprf.ru</t>
  </si>
  <si>
    <t>Московская, 46</t>
  </si>
  <si>
    <t>Бородинская, 18</t>
  </si>
  <si>
    <t>Пн: c 08:00-17:30, Вт: c 08:00-17:30, Ср: c 08:00-17:30, Чт: c 08:00-17:30, Пт: c 08:00-17:30, Сб: c 08:00-14:30, Вс: выходной. работа с юридическими лицами: пн-пт 8:00-17:30</t>
  </si>
  <si>
    <t>Первомайская, 3</t>
  </si>
  <si>
    <t>Бизнес-услуги, Места отдыха / Развлекательные заведения, Недвижимость, Общественное питание, Услуги по организации праздников / досуга</t>
  </si>
  <si>
    <t>Транспортная, 3</t>
  </si>
  <si>
    <t>Красноярский край</t>
  </si>
  <si>
    <t>Ачинск городской округ</t>
  </si>
  <si>
    <t>Ачинск</t>
  </si>
  <si>
    <t>Колибри деньги, микрокредитная компания</t>
  </si>
  <si>
    <t>1-й микрорайон, 37</t>
  </si>
  <si>
    <t>8‒800‒333‒46‒46</t>
  </si>
  <si>
    <t>info@glavzaim.ru</t>
  </si>
  <si>
    <t>http://colibridengi.ru</t>
  </si>
  <si>
    <t>https://vk.com/colibridengi</t>
  </si>
  <si>
    <t>https://ok.ru/group/colibridengi</t>
  </si>
  <si>
    <t>https://youtube.com/channel/UCMhtHRqniQj28RcKG5ckvmw</t>
  </si>
  <si>
    <t>Бухгалтерские программы, Бухгалтерские услуги, Контрольно-кассовая техника / Расходные материалы, Продажа электронных подписей</t>
  </si>
  <si>
    <t>Курганская область</t>
  </si>
  <si>
    <t>Кетовский район</t>
  </si>
  <si>
    <t>с. Кетово</t>
  </si>
  <si>
    <t>Космонавтов, 42</t>
  </si>
  <si>
    <t>7 (3522) 46‒05‒60, 8‒800‒700‒02‒25</t>
  </si>
  <si>
    <t>7‒912‒529‒88‒91</t>
  </si>
  <si>
    <t>aktivdengi45@mail.ru</t>
  </si>
  <si>
    <t>https://vk.com/aktivdengi45, https://vk.com/ketovo.dengiaktiv</t>
  </si>
  <si>
    <t>Курская область</t>
  </si>
  <si>
    <t>Курск городской округ</t>
  </si>
  <si>
    <t>Курск</t>
  </si>
  <si>
    <t>Адвокатский кабинет Черкашина Е.В.</t>
  </si>
  <si>
    <t>Сеймский округ</t>
  </si>
  <si>
    <t>Прогонная 1-я, 1</t>
  </si>
  <si>
    <t>7‒910‒311‒63‒96</t>
  </si>
  <si>
    <t>advokat-kursk@sovtest.ru, ewcherkashin@mail.ru</t>
  </si>
  <si>
    <t>Travelata.ru, туристическое агентство</t>
  </si>
  <si>
    <t>Ленинградская область</t>
  </si>
  <si>
    <t>ПожИнтер, производственная компания</t>
  </si>
  <si>
    <t>Всеволожский муниципальный район</t>
  </si>
  <si>
    <t>Всеволожск</t>
  </si>
  <si>
    <t>Колтушское шоссе, 184</t>
  </si>
  <si>
    <t>7 (812) 292‒21‒02, 7 (812) 604‒43‒15</t>
  </si>
  <si>
    <t>info@poginter.ru</t>
  </si>
  <si>
    <t>http://www.poginter.ru</t>
  </si>
  <si>
    <t>Обучение по охране труда, Огнезащитная обработка, Пожарная безопасность, Противопожарное оборудование / инвентарь</t>
  </si>
  <si>
    <t>79633237777, 79650617787</t>
  </si>
  <si>
    <t>79633144452, 79633237777</t>
  </si>
  <si>
    <t>https://t.me/poginter</t>
  </si>
  <si>
    <t>https://instagram.com/poginter_poginter</t>
  </si>
  <si>
    <t>Санкт-Петербург</t>
  </si>
  <si>
    <t>Outlet Auto Village, автосалон</t>
  </si>
  <si>
    <t>проспект Культуры, 61</t>
  </si>
  <si>
    <t>7 (812) 777‒55‒00</t>
  </si>
  <si>
    <t>info@tradedealer.ru</t>
  </si>
  <si>
    <t>http://www.outletautovillage.ru</t>
  </si>
  <si>
    <t>Оценка собственности, Продажа легковых автомобилей, Шины / Диски</t>
  </si>
  <si>
    <t>https://instagram.com/outletautovillage</t>
  </si>
  <si>
    <t>Банкетные залы, Конференц-залы / Переговорные комнаты, Организация и проведение бизнес-мероприятий, Организация и проведение праздников, Рестораны</t>
  </si>
  <si>
    <t>Липецкая область</t>
  </si>
  <si>
    <t>Грязинский район</t>
  </si>
  <si>
    <t>Грязи</t>
  </si>
  <si>
    <t>Статус-ломбард</t>
  </si>
  <si>
    <t>улица 30 лет Победы, 61а</t>
  </si>
  <si>
    <t>7‒960‒159‒23‒21</t>
  </si>
  <si>
    <t>statussmart@mail.ru</t>
  </si>
  <si>
    <t>http://xn----7sbbdq3bhpvcbkbo.xn--p1ai</t>
  </si>
  <si>
    <t>Первомайская, 2</t>
  </si>
  <si>
    <t>Тамбовкредитпромбанк</t>
  </si>
  <si>
    <t>http://www.tkpb.ru</t>
  </si>
  <si>
    <t>Магаданская область</t>
  </si>
  <si>
    <t>Магадан городской округ</t>
  </si>
  <si>
    <t>Магадан</t>
  </si>
  <si>
    <t>Машиностроитель, автокомплекс</t>
  </si>
  <si>
    <t>7 (4132) 63‒11‒98, 7 (4132) 63‒18‒61, 7 (4132) 63‒57‒82, 7 (4132) 64‒45‒25</t>
  </si>
  <si>
    <t>14370afcdc17429f9e418d5ffbd0334a@sentry.wixpress.com, cto_mc@online.magadan.su, wixofday@wix.com</t>
  </si>
  <si>
    <t>http://www.sto-mmz.ru</t>
  </si>
  <si>
    <t>Автозапчасти для грузовых автомобилей, Автозапчасти для иномарок, Автозапчасти для отечественных автомобилей, Автомойки, Авторемонт и техобслуживание (СТО), Автосигнализации, Автоэкспертиза, Детейлинг, Компьютерная диагностика автомобилей, Контрактные автозапчасти, Кузовной ремонт, Номерные знаки на транспортные средства, Оценка собственности, Переоборудование автомобилей, Ремонт / обслуживание климатических систем автомобиля, Ремонт автоэлектрики, Ремонт бензиновых двигателей, Ремонт грузовых автомобилей, Ремонт дизельных двигателей, Ремонт х</t>
  </si>
  <si>
    <t>Пн: c 09:00-12:00, Вт: c 09:00-12:00, Ср: c 09:00-12:00, Чт: c 09:00-12:00, Пт: c 09:00-12:00, Сб: выходной, Вс: выходной. станция технического осмотра: вт-пт 9:00-17:30; сб 10:00-14:00</t>
  </si>
  <si>
    <t>Московская область</t>
  </si>
  <si>
    <t>Балашиха городской округ</t>
  </si>
  <si>
    <t>Балашиха</t>
  </si>
  <si>
    <t>7 (499) 286‒79‒94</t>
  </si>
  <si>
    <t>info@zdkvartira.ru</t>
  </si>
  <si>
    <t>http://zdkvartira.ru/?utm_source=2gis&amp;utm_medium=maps&amp;utm_campaign=zheleznodorozhniy</t>
  </si>
  <si>
    <t>Дзержинский городской округ</t>
  </si>
  <si>
    <t>Москва</t>
  </si>
  <si>
    <t>Автоаксессуары, Автозапчасти для иномарок, Авторемонт и техобслуживание (СТО), Аппаратная замена масла, Кузовной ремонт, Продажа легковых автомобилей, Страхование</t>
  </si>
  <si>
    <t>МКАД 18 Километр, 12</t>
  </si>
  <si>
    <t>Major Jaguar, автосалон</t>
  </si>
  <si>
    <t>7 (495) 154‒29‒83</t>
  </si>
  <si>
    <t>mkad18.major-jaguar@ma.ru</t>
  </si>
  <si>
    <t>http://www.major-jaguar.ru</t>
  </si>
  <si>
    <t>Промышленный аудит / оценка, Средства автоматизации и информационные технологии, Строительные / монтажные работы</t>
  </si>
  <si>
    <t>Первомайская, 12а</t>
  </si>
  <si>
    <t>https://twitter.com/tkpb_ru</t>
  </si>
  <si>
    <t>Мурманская область</t>
  </si>
  <si>
    <t>Апатиты городской округ</t>
  </si>
  <si>
    <t>Апатиты</t>
  </si>
  <si>
    <t>Кольский геологический информационно-лабораторный центр</t>
  </si>
  <si>
    <t>Ферсмана, 26в</t>
  </si>
  <si>
    <t>7 (81555) 7‒62‒54, 7 (81555) 7‒66‒06</t>
  </si>
  <si>
    <t>mail@kgilc.ru</t>
  </si>
  <si>
    <t>http://kgilc.ru</t>
  </si>
  <si>
    <t>Автоматизация производственных процессов, Геодезические работы, Экологическая оценка, Экологические работы</t>
  </si>
  <si>
    <t>Ненецкий автономный округ</t>
  </si>
  <si>
    <t>Нарьян-Мар городской округ</t>
  </si>
  <si>
    <t>Нарьян-Мар</t>
  </si>
  <si>
    <t>Открытие, туристическое агентство</t>
  </si>
  <si>
    <t>Оленная, 10</t>
  </si>
  <si>
    <t>7‒981‒650‒33‒33</t>
  </si>
  <si>
    <t>otkritie83@gmail.com</t>
  </si>
  <si>
    <t>http://xn--b1agrnbsdd6f.xn--p1ai</t>
  </si>
  <si>
    <t>https://vk.com/otkritie_travel</t>
  </si>
  <si>
    <t>Нижегородская область</t>
  </si>
  <si>
    <t>Арзамас городской округ</t>
  </si>
  <si>
    <t>Арзамас</t>
  </si>
  <si>
    <t>Жуковского, 11</t>
  </si>
  <si>
    <t>7 (495) 500‒55‒50, 7 (83147) 2‒97‒41, 7 (83147) 2‒97‒44, 8‒800‒555‒55‒50, 900</t>
  </si>
  <si>
    <t>info@sbrf.nnov.ru</t>
  </si>
  <si>
    <t>улица Дзержинского, 42</t>
  </si>
  <si>
    <t>Дьяконова, 9</t>
  </si>
  <si>
    <t>Новгородская область</t>
  </si>
  <si>
    <t>Великий Новгород городской округ</t>
  </si>
  <si>
    <t>Великий Новгород</t>
  </si>
  <si>
    <t>РУС-Авто, автоцентр</t>
  </si>
  <si>
    <t>Германа, 21а</t>
  </si>
  <si>
    <t>7 (8162) 22‒23‒33</t>
  </si>
  <si>
    <t>info@rusauto.nov.ru, kadrovik@rusauto.nov.ru, ma.ivashkova@rusauto.nov.ru, ni.kapitanova@rusauto53.ru, press@uaz.ru</t>
  </si>
  <si>
    <t>http://gaz-rusauto.ru, http://rusauto53.ru, http://uaz-rusauto.ru</t>
  </si>
  <si>
    <t>Автозапчасти для грузовых автомобилей, Автозапчасти для иномарок, Автозапчасти для отечественных автомобилей, Авторемонт и техобслуживание (СТО), Аэрография на транспорте, Кузовной ремонт, Продажа легковых автомобилей, Ремонт АКПП, Ремонт бензиновых двигателей, Ремонт дизельных двигателей, Ремонт МКПП, Страхование, Шины / Диски</t>
  </si>
  <si>
    <t>https://vk.com/rus_auto53</t>
  </si>
  <si>
    <t>Новосибирская область</t>
  </si>
  <si>
    <t>Бердск городской округ</t>
  </si>
  <si>
    <t>Бердск</t>
  </si>
  <si>
    <t>Максима Горького, 4</t>
  </si>
  <si>
    <t>7‒913‒916‒01‒77, 7‒913‒953‒55‒62, 7‒913‒985‒45‒04</t>
  </si>
  <si>
    <t>info@rco24.com</t>
  </si>
  <si>
    <t>http://rco24.com</t>
  </si>
  <si>
    <t>Омская область</t>
  </si>
  <si>
    <t>Любинский район</t>
  </si>
  <si>
    <t>рп. Красный Яр</t>
  </si>
  <si>
    <t>sbrf@omsknet.ru</t>
  </si>
  <si>
    <t>Пн: выходной, Вт: c 09:15-17:30, Ср: c 09:15-17:30, Чт: c 09:15-13:00, Пт: c 09:15-13:00, Сб: c 08:30-12:45, Вс: выходной</t>
  </si>
  <si>
    <t>Оренбургская область</t>
  </si>
  <si>
    <t>Оренбург городской округ</t>
  </si>
  <si>
    <t>Оренбург</t>
  </si>
  <si>
    <t>Маршала Жукова, 26</t>
  </si>
  <si>
    <t>a-club@alfabank.ru, orenburg@alfabank.ru</t>
  </si>
  <si>
    <t>Аудит-Профи</t>
  </si>
  <si>
    <t>Орловская область</t>
  </si>
  <si>
    <t>Орел городской округ</t>
  </si>
  <si>
    <t>Орел</t>
  </si>
  <si>
    <t>Poster, рекламно-полиграфическая фирма</t>
  </si>
  <si>
    <t>Сурена Шаумяна, 37</t>
  </si>
  <si>
    <t>7 (4862) 42‒92‒77, 7 (4862) 43‒07‒77</t>
  </si>
  <si>
    <t>admin@sinyim.com, info@post-r.ru</t>
  </si>
  <si>
    <t>http://www.post-r.ru</t>
  </si>
  <si>
    <t>Дизайн рекламы, Изготовление печатей / штампов, Изготовление рекламных конструкций, Изготовление табличек / бейджей, Изготовление фотокниг, Нанесение изображений на сувениры, Оперативная полиграфия, Офсетная печать, Плоттерная резка, Полиграфические услуги, Послепечатная обработка, Предпечатная подготовка, Производство пластиковых карт, Тампопечать, Термотрансфер, Тиражирование дисков, Услуги гравировки, УФ-печать, Флексопечать, Шелкография, Широкоформатная печать</t>
  </si>
  <si>
    <t>+79932353724, 79932353724</t>
  </si>
  <si>
    <t>79932353724, viber://contact/?number=79932353724</t>
  </si>
  <si>
    <t>https://instagram.com/poster_orel</t>
  </si>
  <si>
    <t>https://vk.com/poster57</t>
  </si>
  <si>
    <t>Пензенская область</t>
  </si>
  <si>
    <t>Бессоновский район</t>
  </si>
  <si>
    <t>Нотариус Китанина В.А.</t>
  </si>
  <si>
    <t>Центральная, 231-2</t>
  </si>
  <si>
    <t>7 (8412) 76‒02‒01, 7 (8412) 76‒98‒27, 7 (84140) 2‒51‒54</t>
  </si>
  <si>
    <t>penza-notariat@yandex.ru, ru58@minjust.gov.ru</t>
  </si>
  <si>
    <t>http://notariat-penza.ru</t>
  </si>
  <si>
    <t>Пермский край</t>
  </si>
  <si>
    <t>Березники городской округ</t>
  </si>
  <si>
    <t>Березники</t>
  </si>
  <si>
    <t>Адвокатская династия Кондратьевых</t>
  </si>
  <si>
    <t>Советский проспект, 41</t>
  </si>
  <si>
    <t>7 (3424) 23‒26‒57</t>
  </si>
  <si>
    <t>7‒902‒474‒10‒54, 7‒902‒647‒88‒87, 7‒902‒839‒67‒79</t>
  </si>
  <si>
    <t>ading@mail.ru</t>
  </si>
  <si>
    <t>http://xn--59-6kcajl7b5a2b4f.xn--p1ai</t>
  </si>
  <si>
    <t>79024741054, 79026478887, 79028396779</t>
  </si>
  <si>
    <t>79024741054, 79028396779</t>
  </si>
  <si>
    <t>https://vk.com/advokaty_59</t>
  </si>
  <si>
    <t>ПрофЭксперт</t>
  </si>
  <si>
    <t>Приморский край</t>
  </si>
  <si>
    <t>Артёмовский городской округ</t>
  </si>
  <si>
    <t>Артем</t>
  </si>
  <si>
    <t>Аэро-Груз, транспортная компания</t>
  </si>
  <si>
    <t>Владимира Сайбеля, 41 ст3</t>
  </si>
  <si>
    <t>7 (423) 230‒76‒31, 7 (423) 230‒76‒32, 7 (423) 230‒76‒61, 7 (423) 230‒78‒79</t>
  </si>
  <si>
    <t>inform@air-cargo.ru</t>
  </si>
  <si>
    <t>http://air-cargo.ru</t>
  </si>
  <si>
    <t>Авиагрузоперевозки, Городские автогрузоперевозки, Междугородные автогрузоперевозки, Таможенное оформление</t>
  </si>
  <si>
    <t>https://instagram.com/air.cargo.vvo</t>
  </si>
  <si>
    <t>Псковская область</t>
  </si>
  <si>
    <t>Плесков, ресторан</t>
  </si>
  <si>
    <t>Печорский район</t>
  </si>
  <si>
    <t>д. Печки</t>
  </si>
  <si>
    <t>Печки, 2/3</t>
  </si>
  <si>
    <t>7 (8112) 79‒34‒76</t>
  </si>
  <si>
    <t>7‒911‒357‒51‒93</t>
  </si>
  <si>
    <t>otelpleskov@yandex.ru, web@coffeestudio.ru</t>
  </si>
  <si>
    <t>http://otelpleskov.ru</t>
  </si>
  <si>
    <t>https://facebook.com/otelpleskov.ru</t>
  </si>
  <si>
    <t>https://instagram.com/otelpleskov</t>
  </si>
  <si>
    <t>https://vk.com/otelpleskov</t>
  </si>
  <si>
    <t>https://ok.ru/group/56963571712118</t>
  </si>
  <si>
    <t>Республика Адыгея</t>
  </si>
  <si>
    <t>Майкоп городской округ</t>
  </si>
  <si>
    <t>Майкоп</t>
  </si>
  <si>
    <t>Торгово-промышленная палата Республики Адыгея, союз</t>
  </si>
  <si>
    <t>Димитрова, 4 к3</t>
  </si>
  <si>
    <t>7 (8772) 56‒91‒83, 7 (8772) 57‒63‒25</t>
  </si>
  <si>
    <t>404@tpprf.ru, oms@tpprf.ru, polokhindv@tpprf.ru, soldatova@tpprf.ru, vlasova.aa@tpprf.ru</t>
  </si>
  <si>
    <t>Республика Алтай</t>
  </si>
  <si>
    <t>Горно-Алтайск городской округ</t>
  </si>
  <si>
    <t>Горно-Алтайск</t>
  </si>
  <si>
    <t>Учебно-консультационный центр</t>
  </si>
  <si>
    <t>проспект Коммунистический, 53</t>
  </si>
  <si>
    <t>7 (38822) 5‒11‒33, 7 (38822) 5‒11‒44</t>
  </si>
  <si>
    <t>ukc@bk.ru</t>
  </si>
  <si>
    <t>http://www.online-ra.ru</t>
  </si>
  <si>
    <t>Республика Башкортостан</t>
  </si>
  <si>
    <t>Абзелиловский район</t>
  </si>
  <si>
    <t>Нотариус Хасаншин М.Р.</t>
  </si>
  <si>
    <t>с. Аскарово</t>
  </si>
  <si>
    <t>7‒962‒525‒03‒83</t>
  </si>
  <si>
    <t>freedom777@list.ru</t>
  </si>
  <si>
    <t>http://notarius-askarovo.ru/</t>
  </si>
  <si>
    <t>Республика Бурятия</t>
  </si>
  <si>
    <t>Баргузинский район</t>
  </si>
  <si>
    <t>с. Баргузин</t>
  </si>
  <si>
    <t>Земельно-Кадастровая Компания</t>
  </si>
  <si>
    <t>7 (3012) 577‒388</t>
  </si>
  <si>
    <t>7‒924‒752‒12‒88, 7‒9244‒577‒855</t>
  </si>
  <si>
    <t>barguzin.zemkads@gmail.com, zemkads@gmail.com</t>
  </si>
  <si>
    <t>http://www.xn-----7kcaablogauwsggolilifeyqy0a5xndi.xn--p1ai</t>
  </si>
  <si>
    <t>79244577855, 79247521288</t>
  </si>
  <si>
    <t>https://facebook.com/zemkads</t>
  </si>
  <si>
    <t>https://instagram.com/zemkads</t>
  </si>
  <si>
    <t>https://vk.com/zemkads</t>
  </si>
  <si>
    <t>https://ok.ru/zemkads</t>
  </si>
  <si>
    <t>https://twitter.com/zemkads</t>
  </si>
  <si>
    <t>Республика Дагестан</t>
  </si>
  <si>
    <t>Буйнакский район</t>
  </si>
  <si>
    <t>Дагтехконтроль, сеть центров технического осмотра транспорта</t>
  </si>
  <si>
    <t>7 (8722) 91‒91‒96</t>
  </si>
  <si>
    <t>dtk-1@yandex.ru, kaspii-m2016@yandex.ru</t>
  </si>
  <si>
    <t>https://instagram.com/centr.tehosmotra</t>
  </si>
  <si>
    <t>Республика Ингушетия</t>
  </si>
  <si>
    <t>Магас городской округ</t>
  </si>
  <si>
    <t>Магас</t>
  </si>
  <si>
    <t>Центр независимых судебных экспертиз и оценки</t>
  </si>
  <si>
    <t>Дошлако Мальсагова, 36</t>
  </si>
  <si>
    <t>7‒938‒010‒30‒50</t>
  </si>
  <si>
    <t>06expert@mail.ru</t>
  </si>
  <si>
    <t>http://ingexpert.ru</t>
  </si>
  <si>
    <t>Автоэкспертиза, Судебная / внесудебная экспертиза, Техническая экспертиза зданий и сооружений, Энергоаудит</t>
  </si>
  <si>
    <t>Республика Калмыкия</t>
  </si>
  <si>
    <t>Элиста городской округ</t>
  </si>
  <si>
    <t>Элиста</t>
  </si>
  <si>
    <t>Губаревича, 2</t>
  </si>
  <si>
    <t>7 (84722) 3‒48‒42, 8‒800‒555‒63‒78</t>
  </si>
  <si>
    <t>7‒962‒773‒48‒42</t>
  </si>
  <si>
    <t>bgoperator@bgoperator.com, cc@anextour.com, example@gmail.com, team@travelata.ru</t>
  </si>
  <si>
    <t>http://travelata.ru</t>
  </si>
  <si>
    <t>Республика Карелия</t>
  </si>
  <si>
    <t>АВЕНЮ №5, агентство недвижимости</t>
  </si>
  <si>
    <t>Петрозаводский городской округ</t>
  </si>
  <si>
    <t>Петрозаводск</t>
  </si>
  <si>
    <t>Маршала Мерецкова, 8Б</t>
  </si>
  <si>
    <t>7 (8142) 63‒70‒02</t>
  </si>
  <si>
    <t>7‒911‒401‒01‒11</t>
  </si>
  <si>
    <t>5_avenu@mail.ru</t>
  </si>
  <si>
    <t>http://avenu-karelia.ru</t>
  </si>
  <si>
    <t>https://vk.com/club7495125</t>
  </si>
  <si>
    <t>Республика Коми</t>
  </si>
  <si>
    <t>Сосногорск муниципальный район</t>
  </si>
  <si>
    <t>Сосногорск</t>
  </si>
  <si>
    <t>Нотариус Новаторова И.Ф.</t>
  </si>
  <si>
    <t>Парковая, 37</t>
  </si>
  <si>
    <t>7 (82149) 6‒86‒88</t>
  </si>
  <si>
    <t>notariat_komi@mail.ru, rknotary@yandex.ru</t>
  </si>
  <si>
    <t>http://rknotary.ru</t>
  </si>
  <si>
    <t>Пн: выходной, Вт: c 09:00-13:00, Ср: c 09:00-13:00, Чт: c 09:00-13:00, Пт: c 09:00-13:00, Сб: c 10:00-14:00, Вс: выходной. неприемные дни: пт</t>
  </si>
  <si>
    <t>Республика Крым</t>
  </si>
  <si>
    <t>Единая Служба Аварийных Комиссаров</t>
  </si>
  <si>
    <t>Евпатория городской округ</t>
  </si>
  <si>
    <t>Евпатория</t>
  </si>
  <si>
    <t>Крупской, 60а</t>
  </si>
  <si>
    <t>7‒978‒010‒40‒40</t>
  </si>
  <si>
    <t>avarkompro.ru@yandex.ru</t>
  </si>
  <si>
    <t>http://avarkompro.ru</t>
  </si>
  <si>
    <t>Аварийные службы, Номерные знаки на транспортные средства, Оценка собственности</t>
  </si>
  <si>
    <t>https://facebook.com/goodexpert82</t>
  </si>
  <si>
    <t>https://instagram.com/autoclick_online</t>
  </si>
  <si>
    <t>https://vk.com/goodexper82</t>
  </si>
  <si>
    <t>Республика Марий Эл</t>
  </si>
  <si>
    <t>Волжск городской округ</t>
  </si>
  <si>
    <t>Волжск</t>
  </si>
  <si>
    <t>7 (495) 500‒55‒50, 7 (83631) 6‒13‒83, 7 (83631) 6‒18‒72, 8‒800‒555‒55‒50, 900</t>
  </si>
  <si>
    <t>sbtat@sb.tatarstan.ru</t>
  </si>
  <si>
    <t>Волжский район</t>
  </si>
  <si>
    <t>Республика Мордовия</t>
  </si>
  <si>
    <t>7 (8342) 37‒37‒17, 8‒800‒100‒81‒02</t>
  </si>
  <si>
    <t>Лямбирский район</t>
  </si>
  <si>
    <t>с. Лямбирь</t>
  </si>
  <si>
    <t>Ленина, 14а</t>
  </si>
  <si>
    <t>oms_mordoviya@kapmed.ru</t>
  </si>
  <si>
    <t>Республика Саха (Якутия)</t>
  </si>
  <si>
    <t>Амгинский район</t>
  </si>
  <si>
    <t>с. Амга</t>
  </si>
  <si>
    <t>Бизнес-инкубатор Амгинского улуса</t>
  </si>
  <si>
    <t>Академика Киренского, 4</t>
  </si>
  <si>
    <t>7 (41142) 4‒30‒90</t>
  </si>
  <si>
    <t>7‒914‒303‒81‒53</t>
  </si>
  <si>
    <t>gbubi@b14.ru</t>
  </si>
  <si>
    <t>http://incubator.b14.ru</t>
  </si>
  <si>
    <t>Владикавказ городской округ</t>
  </si>
  <si>
    <t>Владикавказ</t>
  </si>
  <si>
    <t>Отдел госнадзора ЮМТУ Росстандарта</t>
  </si>
  <si>
    <t>Иристонский район</t>
  </si>
  <si>
    <t>7 (8672) 54‒85‒62</t>
  </si>
  <si>
    <t>info@gost.ru, info@rst.gov.ru, support_gost@digdes.com</t>
  </si>
  <si>
    <t>http://www.gost.ru</t>
  </si>
  <si>
    <t>Республика Татарстан</t>
  </si>
  <si>
    <t>http://www.akbarsmed.ru</t>
  </si>
  <si>
    <t>Альметьевский район</t>
  </si>
  <si>
    <t>Альметьевск</t>
  </si>
  <si>
    <t>АК Барс-Мед, страховая компания</t>
  </si>
  <si>
    <t>Ризы Фахретдина, 37а</t>
  </si>
  <si>
    <t>7 (8553) 36‒92‒20, 8‒800‒100‒90‒30, 8‒800‒500‒03‒03</t>
  </si>
  <si>
    <t>akbarsmed@akbarsmed.ru</t>
  </si>
  <si>
    <t>Республика Тыва</t>
  </si>
  <si>
    <t>Кызыл городской округ</t>
  </si>
  <si>
    <t>Титова, 36</t>
  </si>
  <si>
    <t>7 (39422) 2‒07‒97, 7 (39422) 2‒20‒30</t>
  </si>
  <si>
    <t>audit_kyzyl@mail.ru</t>
  </si>
  <si>
    <t>http://audit-tuva.ru</t>
  </si>
  <si>
    <t>https://vk.com/audittuva</t>
  </si>
  <si>
    <t>Республика Хакасия</t>
  </si>
  <si>
    <t>Адвокатская палата Республики Хакасия</t>
  </si>
  <si>
    <t>Абакан городской округ</t>
  </si>
  <si>
    <t>Абакан</t>
  </si>
  <si>
    <t>Чертыгашева, 63а</t>
  </si>
  <si>
    <t>7 (3902) 22‒66‒73</t>
  </si>
  <si>
    <t>advrh@yandex.ru</t>
  </si>
  <si>
    <t>http://www.advrh.ru</t>
  </si>
  <si>
    <t>Калинина, 19</t>
  </si>
  <si>
    <t>Ростовская область</t>
  </si>
  <si>
    <t>Азов городской округ</t>
  </si>
  <si>
    <t>Азов</t>
  </si>
  <si>
    <t>Панацея, медицинское страховое общество</t>
  </si>
  <si>
    <t>7 (86342) 5‒22‒00, 7 (86342) 5‒27‒04, 8‒800‒200‒08‒68</t>
  </si>
  <si>
    <t>mail@mail.ru, medinsur@aaanet.ru</t>
  </si>
  <si>
    <t>http://www.mco-panacea.ru</t>
  </si>
  <si>
    <t>Пн: c 08:30-16:30, Вт: c 08:30-16:30, Ср: c 08:30-16:30, Чт: c 08:30-16:30, Пт: c 08:30-16:30, Сб: c 09:00-13:00, Вс: выходной</t>
  </si>
  <si>
    <t>https://facebook.com/mcopanacea</t>
  </si>
  <si>
    <t>https://instagram.com/mcopanacea</t>
  </si>
  <si>
    <t>https://vk.com/mcopanacea</t>
  </si>
  <si>
    <t>https://ok.ru/mcopanacea</t>
  </si>
  <si>
    <t>Рязанская область</t>
  </si>
  <si>
    <t>Рыбновский район</t>
  </si>
  <si>
    <t>Рыбное</t>
  </si>
  <si>
    <t>Земля, земельная компания</t>
  </si>
  <si>
    <t>7‒910‒906‒01‒57</t>
  </si>
  <si>
    <t>zem6213@gmail.com</t>
  </si>
  <si>
    <t>http://zemlyarybnoe.ru</t>
  </si>
  <si>
    <t>Самарская область</t>
  </si>
  <si>
    <t>пгт Петра Дубрава</t>
  </si>
  <si>
    <t>help@sberbank.ru</t>
  </si>
  <si>
    <t>Саратовская область</t>
  </si>
  <si>
    <t>Балаковский район</t>
  </si>
  <si>
    <t>Балаково</t>
  </si>
  <si>
    <t>7‒927‒225‒01‒10, 7‒927‒225‒60‒09</t>
  </si>
  <si>
    <t>angorod23@mail.ru, margo.gorod.64@yandex.ru</t>
  </si>
  <si>
    <t>http://balakovo-gan.ru, http://dom64.com</t>
  </si>
  <si>
    <t>https://vk.com/kvartiravbalakovokupit</t>
  </si>
  <si>
    <t>Сахалинская область</t>
  </si>
  <si>
    <t>Анивский городской округ</t>
  </si>
  <si>
    <t>Анива</t>
  </si>
  <si>
    <t>НИК ФИНАНС, микрокредитная компания</t>
  </si>
  <si>
    <t>7‒914‒740‒51‒02, 7‒984‒180‒37‒30</t>
  </si>
  <si>
    <t>mkk-nikfinans@yandex.ru</t>
  </si>
  <si>
    <t>http://nikfinans.ru</t>
  </si>
  <si>
    <t>Пн: c 10:00-15:00, Вт: c 10:00-19:00, Ср: c 10:00-19:00, Чт: c 10:00-19:00, Пт: c 10:00-19:00, Сб: c 10:00-15:00, Вс: выходной</t>
  </si>
  <si>
    <t>79147405102, 79841803730</t>
  </si>
  <si>
    <t>https://t.me/nikfinans</t>
  </si>
  <si>
    <t>https://instagram.com/sakhalin.nik_finans</t>
  </si>
  <si>
    <t>https://vk.com/id533722265</t>
  </si>
  <si>
    <t>Свердловская область</t>
  </si>
  <si>
    <t>Алапаевск городской округ</t>
  </si>
  <si>
    <t>Алапаевск</t>
  </si>
  <si>
    <t>Компания, ИП Мурзинова Л.В.</t>
  </si>
  <si>
    <t>murzinova.evg@yandex.ru</t>
  </si>
  <si>
    <t>Смоленская область</t>
  </si>
  <si>
    <t>Ростехинвентаризация-Федеральное БТИ, Смоленский филиал</t>
  </si>
  <si>
    <t>Смоленск городской округ</t>
  </si>
  <si>
    <t>Смоленск</t>
  </si>
  <si>
    <t>Полтавская, 8а</t>
  </si>
  <si>
    <t>7 (4812) 35‒31‒24, 7 (4812) 38‒88‒61</t>
  </si>
  <si>
    <t>smolenskaya_obl@rosinv.ru</t>
  </si>
  <si>
    <t>http://smolbti.ru</t>
  </si>
  <si>
    <t>Кадастровые работы / Техническая инвентаризация, учет, Оценка собственности, Согласование перепланировок, Техническая экспертиза зданий и сооружений, Юридическое обслуживание</t>
  </si>
  <si>
    <t>Пн: выходной, Вт: c 08:45-13:00, Ср: c 08:45-13:00, Чт: выходной, Пт: c 08:45-13:00, Сб: c 08:45-13:00, Вс: выходной</t>
  </si>
  <si>
    <t>Ставропольский край</t>
  </si>
  <si>
    <t>Георгиевский городской округ</t>
  </si>
  <si>
    <t>Георгиевск</t>
  </si>
  <si>
    <t>В городе, рекламно-полиграфическое агентство</t>
  </si>
  <si>
    <t>Красноармейская улица, 11</t>
  </si>
  <si>
    <t>7‒918‒761‒64‒44, 7‒929‒856‒58‒88, 8‒800‒234‒16‒64</t>
  </si>
  <si>
    <t>vgorode26@mail.ru</t>
  </si>
  <si>
    <t>http://ravgorode.ru</t>
  </si>
  <si>
    <t>Дизайн рекламы, Изготовление печатей / штампов, Изготовление рекламных конструкций, Рекламные агентства полного цикла, Термотрансфер, Широкоформатная печать</t>
  </si>
  <si>
    <t>+79187616444, +79298565888</t>
  </si>
  <si>
    <t>Тамбовская область</t>
  </si>
  <si>
    <t>Котовск городской округ</t>
  </si>
  <si>
    <t>Котовск</t>
  </si>
  <si>
    <t>Котовского, 13</t>
  </si>
  <si>
    <t>7 (4752) 55‒97‒77</t>
  </si>
  <si>
    <t>tkpb@tkpb.ru</t>
  </si>
  <si>
    <t>Тверская область</t>
  </si>
  <si>
    <t>Luara-Auto, автосалон</t>
  </si>
  <si>
    <t>д. Змеево (Михайловское сп)</t>
  </si>
  <si>
    <t>Змеёво, 1к</t>
  </si>
  <si>
    <t>7‒919‒066‒39‒99, 7‒926‒103‒74‒44</t>
  </si>
  <si>
    <t>luara-auto@mail.ru</t>
  </si>
  <si>
    <t>http://luara-auto.ru</t>
  </si>
  <si>
    <t>79190663999, 79261037444</t>
  </si>
  <si>
    <t>https://instagram.com/luara_auto_tver</t>
  </si>
  <si>
    <t>https://vk.com/luaraauto</t>
  </si>
  <si>
    <t>Томская область</t>
  </si>
  <si>
    <t>Томскпромстройбанк</t>
  </si>
  <si>
    <t>ЗАТО Северск городской округ</t>
  </si>
  <si>
    <t>Северск</t>
  </si>
  <si>
    <t>Коммунистический проспект, 103</t>
  </si>
  <si>
    <t>7 (3823) 54‒32‒05, 7 (3823) 54‒71‒26</t>
  </si>
  <si>
    <t>tpsbank@tpsb.com.ru</t>
  </si>
  <si>
    <t>http://tpsbank.tomsk.ru, http://www.tpsbank.tomsk.ru/branches/seversk</t>
  </si>
  <si>
    <t>Тульская область</t>
  </si>
  <si>
    <t>Веневский район</t>
  </si>
  <si>
    <t>пгт Грицовский</t>
  </si>
  <si>
    <t>ttda@sb.tula.net</t>
  </si>
  <si>
    <t>Тюменская область</t>
  </si>
  <si>
    <t>Заводоуковский городской округ</t>
  </si>
  <si>
    <t>Заводоуковск</t>
  </si>
  <si>
    <t>office@rshb.ru, office@tumen.rshb.ru</t>
  </si>
  <si>
    <t>Удмуртская Республика</t>
  </si>
  <si>
    <t>Глазов городской округ</t>
  </si>
  <si>
    <t>Глазов</t>
  </si>
  <si>
    <t>abc@example.com, info@elitepresstheme.com, info@prof-exp.ru</t>
  </si>
  <si>
    <t>http://prof-exp.ru</t>
  </si>
  <si>
    <t>Ульяновская область</t>
  </si>
  <si>
    <t>Димитровград городской округ</t>
  </si>
  <si>
    <t>Димитровград</t>
  </si>
  <si>
    <t>ПромСервис</t>
  </si>
  <si>
    <t>Мулловское шоссе, 41а</t>
  </si>
  <si>
    <t>7 (84235) 4‒18‒07, 7 (84235) 4‒58‒32</t>
  </si>
  <si>
    <t>chernikova@promservis.ru, kadry@promservis.ru, oooaction@mail.ru, tekvlg@mail.ru, vesk@venesco.ru</t>
  </si>
  <si>
    <t>http://promservis.ru</t>
  </si>
  <si>
    <t>Промышленное оборудование, Промышленный аудит / оценка, Сантехническое оборудование</t>
  </si>
  <si>
    <t>Оборудование для автоматизации промышленных предприятий, Системы отопления / водоснабжения / канализации, Экспертиза промышленной безопасности</t>
  </si>
  <si>
    <t>Пн: c 08:00-12:00, Вт: c 08:00-17:00, Ср: c 08:00-17:00, Чт: c 08:00-17:00, Пт: c 08:00-17:00, Сб: выходной, Вс: выходной</t>
  </si>
  <si>
    <t>https://facebook.com/jscpromservis</t>
  </si>
  <si>
    <t>https://instagram.com/ao_promservis</t>
  </si>
  <si>
    <t>https://vk.com/id487199194</t>
  </si>
  <si>
    <t>Хабаровский край</t>
  </si>
  <si>
    <t>Амурский район</t>
  </si>
  <si>
    <t>Амурск</t>
  </si>
  <si>
    <t>Евгеро, агентство недвижимости</t>
  </si>
  <si>
    <t>7 (42142) 2‒62‒79</t>
  </si>
  <si>
    <t>7‒914‒169‒76‒37, 7‒914‒174‒93‒14</t>
  </si>
  <si>
    <t>offce@evgero.com, office@evgero.com</t>
  </si>
  <si>
    <t>http://www.evgero.ru</t>
  </si>
  <si>
    <t>79141697637, 79141749314</t>
  </si>
  <si>
    <t>Ханты-Мансийский автономный округ</t>
  </si>
  <si>
    <t>Когалым городской округ</t>
  </si>
  <si>
    <t>Когалым</t>
  </si>
  <si>
    <t>Югорский проектный институт</t>
  </si>
  <si>
    <t>Дружбы Народов, 41</t>
  </si>
  <si>
    <t>7 (34667) 9‒22‒04</t>
  </si>
  <si>
    <t>upi@upi.com.ru</t>
  </si>
  <si>
    <t>http://www.upi.com.ru/</t>
  </si>
  <si>
    <t>Архитектурно-строительное проектирование, Геодезические работы, Геологические работы, Строительство административных зданий, Экспертиза проектной документации / результатов инженерных изысканий</t>
  </si>
  <si>
    <t>Челябинская область</t>
  </si>
  <si>
    <t>Аргаяшский район</t>
  </si>
  <si>
    <t>с. Аргаяш</t>
  </si>
  <si>
    <t>Содружество, юридический центр</t>
  </si>
  <si>
    <t>7 (35131) 2‒41‒13</t>
  </si>
  <si>
    <t>7‒951‒803‒04‒91</t>
  </si>
  <si>
    <t>ssodr@mail.ru</t>
  </si>
  <si>
    <t>Бухгалтерские услуги, Оформление недвижимости / земли, Регистрация / ликвидация предприятий, Страхование, Юридическое обслуживание</t>
  </si>
  <si>
    <t>https://vk.com/ssodr</t>
  </si>
  <si>
    <t>Чеченская Республика</t>
  </si>
  <si>
    <t>Аргун городской округ</t>
  </si>
  <si>
    <t>Аргун</t>
  </si>
  <si>
    <t>Шоссейная, 110а</t>
  </si>
  <si>
    <t>Грозненский производственный бизнес-инкубатор</t>
  </si>
  <si>
    <t>7 (8712) 29‒49‒43</t>
  </si>
  <si>
    <t>grozbiznescentr@mail.ru</t>
  </si>
  <si>
    <t>Чувашская Республика — Чувашия</t>
  </si>
  <si>
    <t>Канаш городской округ</t>
  </si>
  <si>
    <t>Канаш</t>
  </si>
  <si>
    <t>Железнодорожная улица, 87</t>
  </si>
  <si>
    <t>7‒927‒851‒74‒47</t>
  </si>
  <si>
    <t>asteria8352@mail.ru, astrieltor11@mail.ru, denis.asteria@mail.ru, fedortat@mail.ru, stafik@mail.ru</t>
  </si>
  <si>
    <t>http://asteria.su</t>
  </si>
  <si>
    <t>https://vk.com/club74873772</t>
  </si>
  <si>
    <t>Чукотский автономный округ</t>
  </si>
  <si>
    <t>ЧукоткаОнлайн, группа компаний</t>
  </si>
  <si>
    <t>Анадырь городской округ</t>
  </si>
  <si>
    <t>Анадырь</t>
  </si>
  <si>
    <t>Рультытегина, 17</t>
  </si>
  <si>
    <t>7 (42722) 6‒55‒44</t>
  </si>
  <si>
    <t>7‒914‒081‒84‒88, 7‒924‒666‒55‒44</t>
  </si>
  <si>
    <t>info@textrudexpert.ru, webmaster@chukotkashop.ru</t>
  </si>
  <si>
    <t>http://chukotkashop.ru, http://textrudexpert.ru</t>
  </si>
  <si>
    <t>Автотранспорт, Архитектура / Проектирование / Дизайн, Аудио / Видео / Бытовая техника, Бизнес-услуги, Бытовые услуги, Дополнительное образование / Развивающие курсы, Издательское дело / Полиграфия, Интернет, Климатическое оборудование, Компьютеры, Наружная реклама, Недвижимость, Оргтехника / Офисная техника, Охрана / Безопасность, Предметы интерьера / экстерьера, Продажа билетов, Промышленное оборудование, Промышленный аудит / оценка, Профессиональное образование, Рекламные услуги, Сантехническое оборудование, Средства автоматизации и информационные те</t>
  </si>
  <si>
    <t>Авиабилеты, Автоматизация торговли, Автоэкспертиза, Антенное оборудование, Бухгалтерские услуги, Геодезические работы, Дизайн рекламы, Домофоны, Жалюзи, Железнодорожные билеты, Изготовление ключей, Изготовление рекламных конструкций, Инжиниринговые услуги, Информационная безопасность, Кадастровые работы / Техническая инвентаризация, учет, Контрольно-кассовая техника / Расходные материалы, Копировальные услуги, Модернизация компьютеров, Монтаж / обслуживание антенного оборудования, Монтаж климатических систем, Монтаж компьютерных сетей, Монтаж ох</t>
  </si>
  <si>
    <t>Пн: c 09:00-19:00, Вт: c 09:00-19:00, Ср: c 09:00-19:00, Чт: c 09:00-19:00, Пт: c 09:00-18:00, Сб: c 11:00-16:00, Вс: c 11:00-16:00</t>
  </si>
  <si>
    <t>79140818488, 79246665544</t>
  </si>
  <si>
    <t>https://t.me/ChukotkaOnline</t>
  </si>
  <si>
    <t>https://instagram.com/chukotka_online</t>
  </si>
  <si>
    <t>Ямало-Ненецкий автономный округ</t>
  </si>
  <si>
    <t>Муравленко городской округ</t>
  </si>
  <si>
    <t>Муравленко</t>
  </si>
  <si>
    <t>Заполярье, страховая медицинская компания</t>
  </si>
  <si>
    <t>7 (34938) 2‒12‒11, 7 (34938) 2‒80‒94</t>
  </si>
  <si>
    <t>polis@salekhard.ru</t>
  </si>
  <si>
    <t>http://polar-strahovka.ru</t>
  </si>
  <si>
    <t>Ярославская область</t>
  </si>
  <si>
    <t>Волжский берег, агентство недвижимости и юридических услуг</t>
  </si>
  <si>
    <t>Рыбинск городской округ</t>
  </si>
  <si>
    <t>Рыбинск</t>
  </si>
  <si>
    <t>Карякинская, 70</t>
  </si>
  <si>
    <t>volga.bereg@mail.ru</t>
  </si>
  <si>
    <t>http://www.xn--90abehadoihi6a5ah.xn--p1ai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</si>
</sst>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charset val="204"/>
      <scheme val="minor"/>
    </font>
    <font>
      <b/>
      <sz val="11"/>
      <color rgb="FF000000"/>
      <name val="Calibri"/>
    </font>
  </fonts>
  <fills count="3">
    <fill>
      <patternFill patternType="none"/>
    </fill>
    <fill>
      <patternFill patternType="gray125"/>
    </fill>
    <fill>
      <patternFill patternType="solid">
        <fgColor theme="9" tint="0.39997558519241921"/>
        <bgColor indexed="64"/>
      </patternFill>
    </fill>
  </fills>
  <borders count="1">
    <border>
      <left/>
      <right/>
      <top/>
      <bottom/>
      <diagonal/>
    </border>
  </borders>
  <cellStyleXfs count="1">
    <xf numFmtId="0" fontId="0" fillId="0" borderId="0"/>
  </cellStyleXfs>
  <cellXfs count="3">
    <xf numFmtId="0" fontId="0" fillId="0" borderId="0" xfId="0"/>
    <xf numFmtId="0" fontId="1" fillId="2" borderId="0" xfId="0" applyFont="1" applyFill="1" applyAlignment="1">
      <alignment horizontal="center"/>
    </xf>
    <xf numFmtId="0" fontId="0" fillId="2" borderId="0" xfId="0" applyFill="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6"/>
  <sheetViews>
    <sheetView tabSelected="1" topLeftCell="B1" workbookViewId="0">
      <selection activeCell="B2" sqref="B2"/>
    </sheetView>
  </sheetViews>
  <sheetFormatPr defaultRowHeight="15" x14ac:dyDescent="0.25"/>
  <cols>
    <col min="2" max="2" width="77.5703125" bestFit="1" customWidth="1"/>
    <col min="3" max="3" width="38.28515625" bestFit="1" customWidth="1"/>
    <col min="4" max="4" width="36.42578125" bestFit="1" customWidth="1"/>
    <col min="5" max="5" width="28.28515625" bestFit="1" customWidth="1"/>
    <col min="6" max="6" width="25.85546875" bestFit="1" customWidth="1"/>
    <col min="7" max="7" width="32.140625" bestFit="1" customWidth="1"/>
    <col min="8" max="8" width="7.85546875" bestFit="1" customWidth="1"/>
    <col min="9" max="9" width="72.42578125" bestFit="1" customWidth="1"/>
    <col min="10" max="10" width="51.140625" bestFit="1" customWidth="1"/>
    <col min="11" max="11" width="113.28515625" bestFit="1" customWidth="1"/>
    <col min="12" max="12" width="225.85546875" bestFit="1" customWidth="1"/>
    <col min="13" max="14" width="255.7109375" bestFit="1" customWidth="1"/>
    <col min="15" max="15" width="175.42578125" bestFit="1" customWidth="1"/>
    <col min="16" max="16" width="72.85546875" bestFit="1" customWidth="1"/>
    <col min="17" max="17" width="36.85546875" bestFit="1" customWidth="1"/>
    <col min="18" max="18" width="48.42578125" bestFit="1" customWidth="1"/>
    <col min="19" max="19" width="27.7109375" bestFit="1" customWidth="1"/>
    <col min="20" max="20" width="51.28515625" bestFit="1" customWidth="1"/>
    <col min="21" max="21" width="39.7109375" bestFit="1" customWidth="1"/>
    <col min="22" max="22" width="59" bestFit="1" customWidth="1"/>
    <col min="23" max="23" width="34.140625" bestFit="1" customWidth="1"/>
    <col min="24" max="24" width="56.7109375" bestFit="1" customWidth="1"/>
  </cols>
  <sheetData>
    <row r="1" spans="1:32" s="2" customFormat="1"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row>
    <row r="2" spans="1:32" x14ac:dyDescent="0.25">
      <c r="A2" t="str">
        <f>"70000001037113517"</f>
        <v>70000001037113517</v>
      </c>
      <c r="B2" t="s">
        <v>32</v>
      </c>
      <c r="C2" t="s">
        <v>33</v>
      </c>
      <c r="D2" t="s">
        <v>34</v>
      </c>
      <c r="E2" t="s">
        <v>35</v>
      </c>
      <c r="G2" t="s">
        <v>36</v>
      </c>
      <c r="I2" t="s">
        <v>37</v>
      </c>
      <c r="L2" t="s">
        <v>38</v>
      </c>
      <c r="M2" t="s">
        <v>39</v>
      </c>
      <c r="N2" t="s">
        <v>40</v>
      </c>
      <c r="O2" t="s">
        <v>41</v>
      </c>
      <c r="P2" t="s">
        <v>42</v>
      </c>
      <c r="T2" t="s">
        <v>43</v>
      </c>
      <c r="U2" t="s">
        <v>44</v>
      </c>
      <c r="V2" t="s">
        <v>45</v>
      </c>
      <c r="W2" t="s">
        <v>46</v>
      </c>
      <c r="X2" t="s">
        <v>47</v>
      </c>
      <c r="Y2" t="s">
        <v>48</v>
      </c>
      <c r="AE2">
        <v>52.496355999999999</v>
      </c>
      <c r="AF2">
        <v>82.753366</v>
      </c>
    </row>
    <row r="3" spans="1:32" x14ac:dyDescent="0.25">
      <c r="A3" t="str">
        <f>"70000001021295795"</f>
        <v>70000001021295795</v>
      </c>
      <c r="B3" t="s">
        <v>163</v>
      </c>
      <c r="D3" t="s">
        <v>97</v>
      </c>
      <c r="E3" t="s">
        <v>98</v>
      </c>
      <c r="G3" t="s">
        <v>164</v>
      </c>
      <c r="H3">
        <v>656010</v>
      </c>
      <c r="J3" t="s">
        <v>165</v>
      </c>
      <c r="K3" t="s">
        <v>166</v>
      </c>
      <c r="M3" t="s">
        <v>74</v>
      </c>
      <c r="N3" t="s">
        <v>136</v>
      </c>
      <c r="O3" t="s">
        <v>148</v>
      </c>
      <c r="P3" t="s">
        <v>62</v>
      </c>
      <c r="Q3">
        <v>79628179705</v>
      </c>
      <c r="S3" t="s">
        <v>167</v>
      </c>
      <c r="V3" t="s">
        <v>168</v>
      </c>
      <c r="AE3">
        <v>53.374175000000001</v>
      </c>
      <c r="AF3">
        <v>83.713764999999995</v>
      </c>
    </row>
    <row r="4" spans="1:32" x14ac:dyDescent="0.25">
      <c r="A4" t="str">
        <f>"70000001034905959"</f>
        <v>70000001034905959</v>
      </c>
      <c r="B4" t="s">
        <v>193</v>
      </c>
      <c r="C4" t="s">
        <v>190</v>
      </c>
      <c r="D4" t="s">
        <v>191</v>
      </c>
      <c r="E4" t="s">
        <v>192</v>
      </c>
      <c r="G4" t="s">
        <v>194</v>
      </c>
      <c r="J4" t="s">
        <v>195</v>
      </c>
      <c r="K4" t="s">
        <v>196</v>
      </c>
      <c r="M4" t="s">
        <v>104</v>
      </c>
      <c r="N4" t="s">
        <v>143</v>
      </c>
      <c r="O4" t="s">
        <v>161</v>
      </c>
      <c r="P4" t="s">
        <v>62</v>
      </c>
      <c r="Q4">
        <v>79145518737</v>
      </c>
      <c r="AE4">
        <v>50.912027000000002</v>
      </c>
      <c r="AF4">
        <v>128.48268899999999</v>
      </c>
    </row>
    <row r="5" spans="1:32" x14ac:dyDescent="0.25">
      <c r="A5" t="str">
        <f>"6896665210388682"</f>
        <v>6896665210388682</v>
      </c>
      <c r="B5" t="s">
        <v>205</v>
      </c>
      <c r="C5" t="s">
        <v>202</v>
      </c>
      <c r="D5" t="s">
        <v>203</v>
      </c>
      <c r="E5" t="s">
        <v>204</v>
      </c>
      <c r="G5" t="s">
        <v>206</v>
      </c>
      <c r="H5">
        <v>163046</v>
      </c>
      <c r="I5" t="s">
        <v>207</v>
      </c>
      <c r="K5" t="s">
        <v>208</v>
      </c>
      <c r="L5" t="s">
        <v>209</v>
      </c>
      <c r="M5" t="s">
        <v>39</v>
      </c>
      <c r="N5" t="s">
        <v>122</v>
      </c>
      <c r="O5" t="s">
        <v>41</v>
      </c>
      <c r="P5" t="s">
        <v>83</v>
      </c>
      <c r="AE5">
        <v>64.535392000000002</v>
      </c>
      <c r="AF5">
        <v>40.536265</v>
      </c>
    </row>
    <row r="6" spans="1:32" x14ac:dyDescent="0.25">
      <c r="A6" t="str">
        <f>"1126428187820112"</f>
        <v>1126428187820112</v>
      </c>
      <c r="B6" t="s">
        <v>213</v>
      </c>
      <c r="C6" t="s">
        <v>214</v>
      </c>
      <c r="D6" t="s">
        <v>215</v>
      </c>
      <c r="E6" t="s">
        <v>216</v>
      </c>
      <c r="F6" t="s">
        <v>101</v>
      </c>
      <c r="G6" t="s">
        <v>217</v>
      </c>
      <c r="H6">
        <v>414040</v>
      </c>
      <c r="I6" t="s">
        <v>218</v>
      </c>
      <c r="K6" t="s">
        <v>219</v>
      </c>
      <c r="L6" t="s">
        <v>220</v>
      </c>
      <c r="M6" t="s">
        <v>221</v>
      </c>
      <c r="N6" t="s">
        <v>222</v>
      </c>
      <c r="O6" t="s">
        <v>125</v>
      </c>
      <c r="P6" t="s">
        <v>62</v>
      </c>
      <c r="T6" t="s">
        <v>223</v>
      </c>
      <c r="U6" t="s">
        <v>224</v>
      </c>
      <c r="V6" t="s">
        <v>225</v>
      </c>
      <c r="AE6">
        <v>46.359726000000002</v>
      </c>
      <c r="AF6">
        <v>48.038209000000002</v>
      </c>
    </row>
    <row r="7" spans="1:32" x14ac:dyDescent="0.25">
      <c r="A7" t="str">
        <f>"6474452745322630"</f>
        <v>6474452745322630</v>
      </c>
      <c r="B7" t="s">
        <v>228</v>
      </c>
      <c r="C7" t="s">
        <v>227</v>
      </c>
      <c r="D7" t="s">
        <v>229</v>
      </c>
      <c r="E7" t="s">
        <v>230</v>
      </c>
      <c r="F7" t="s">
        <v>231</v>
      </c>
      <c r="G7" t="s">
        <v>232</v>
      </c>
      <c r="H7">
        <v>308024</v>
      </c>
      <c r="I7" t="s">
        <v>233</v>
      </c>
      <c r="K7" t="s">
        <v>234</v>
      </c>
      <c r="L7" t="s">
        <v>235</v>
      </c>
      <c r="M7" t="s">
        <v>39</v>
      </c>
      <c r="N7" t="s">
        <v>55</v>
      </c>
      <c r="O7" t="s">
        <v>236</v>
      </c>
      <c r="P7" t="s">
        <v>60</v>
      </c>
      <c r="U7" t="s">
        <v>237</v>
      </c>
      <c r="V7" t="s">
        <v>238</v>
      </c>
      <c r="W7" t="s">
        <v>239</v>
      </c>
      <c r="AE7">
        <v>50.581668999999998</v>
      </c>
      <c r="AF7">
        <v>36.56861</v>
      </c>
    </row>
    <row r="8" spans="1:32" x14ac:dyDescent="0.25">
      <c r="A8" t="str">
        <f>"8726252559007839"</f>
        <v>8726252559007839</v>
      </c>
      <c r="B8" t="s">
        <v>246</v>
      </c>
      <c r="C8" t="s">
        <v>245</v>
      </c>
      <c r="D8" t="s">
        <v>247</v>
      </c>
      <c r="E8" t="s">
        <v>248</v>
      </c>
      <c r="G8" t="s">
        <v>249</v>
      </c>
      <c r="H8">
        <v>241050</v>
      </c>
      <c r="I8" t="s">
        <v>250</v>
      </c>
      <c r="K8" t="s">
        <v>251</v>
      </c>
      <c r="L8" t="s">
        <v>252</v>
      </c>
      <c r="M8" t="s">
        <v>114</v>
      </c>
      <c r="N8" t="s">
        <v>253</v>
      </c>
      <c r="O8" t="s">
        <v>173</v>
      </c>
      <c r="P8" t="s">
        <v>42</v>
      </c>
      <c r="V8" t="s">
        <v>254</v>
      </c>
      <c r="AE8">
        <v>53.237442000000001</v>
      </c>
      <c r="AF8">
        <v>34.350802000000002</v>
      </c>
    </row>
    <row r="9" spans="1:32" x14ac:dyDescent="0.25">
      <c r="A9" t="str">
        <f>"8304040093941798"</f>
        <v>8304040093941798</v>
      </c>
      <c r="B9" t="s">
        <v>258</v>
      </c>
      <c r="C9" t="s">
        <v>257</v>
      </c>
      <c r="D9" t="s">
        <v>259</v>
      </c>
      <c r="E9" t="s">
        <v>260</v>
      </c>
      <c r="F9" t="s">
        <v>101</v>
      </c>
      <c r="G9" t="s">
        <v>261</v>
      </c>
      <c r="H9">
        <v>600901</v>
      </c>
      <c r="I9" t="s">
        <v>262</v>
      </c>
      <c r="K9" t="s">
        <v>263</v>
      </c>
      <c r="L9" t="s">
        <v>264</v>
      </c>
      <c r="M9" t="s">
        <v>265</v>
      </c>
      <c r="N9" t="s">
        <v>266</v>
      </c>
      <c r="O9" t="s">
        <v>59</v>
      </c>
      <c r="P9" t="s">
        <v>105</v>
      </c>
      <c r="AE9">
        <v>56.084453000000003</v>
      </c>
      <c r="AF9">
        <v>40.21895</v>
      </c>
    </row>
    <row r="10" spans="1:32" x14ac:dyDescent="0.25">
      <c r="A10" t="str">
        <f>"4644865396729745"</f>
        <v>4644865396729745</v>
      </c>
      <c r="B10" t="s">
        <v>273</v>
      </c>
      <c r="C10" t="s">
        <v>269</v>
      </c>
      <c r="D10" t="s">
        <v>270</v>
      </c>
      <c r="E10" t="s">
        <v>271</v>
      </c>
      <c r="F10" t="s">
        <v>272</v>
      </c>
      <c r="G10" t="s">
        <v>274</v>
      </c>
      <c r="H10">
        <v>400107</v>
      </c>
      <c r="I10" t="s">
        <v>275</v>
      </c>
      <c r="K10" t="s">
        <v>276</v>
      </c>
      <c r="L10" t="s">
        <v>277</v>
      </c>
      <c r="M10" t="s">
        <v>73</v>
      </c>
      <c r="N10" t="s">
        <v>112</v>
      </c>
      <c r="O10" t="s">
        <v>126</v>
      </c>
      <c r="P10" t="s">
        <v>83</v>
      </c>
      <c r="AE10">
        <v>48.735509999999998</v>
      </c>
      <c r="AF10">
        <v>44.492213</v>
      </c>
    </row>
    <row r="11" spans="1:32" x14ac:dyDescent="0.25">
      <c r="A11" t="str">
        <f>"10978052372693034"</f>
        <v>10978052372693034</v>
      </c>
      <c r="B11" t="s">
        <v>283</v>
      </c>
      <c r="C11" t="s">
        <v>280</v>
      </c>
      <c r="D11" t="s">
        <v>284</v>
      </c>
      <c r="E11" t="s">
        <v>285</v>
      </c>
      <c r="G11" t="s">
        <v>286</v>
      </c>
      <c r="H11">
        <v>160555</v>
      </c>
      <c r="I11" t="s">
        <v>287</v>
      </c>
      <c r="K11" t="s">
        <v>288</v>
      </c>
      <c r="L11" t="s">
        <v>289</v>
      </c>
      <c r="M11" t="s">
        <v>123</v>
      </c>
      <c r="N11" t="s">
        <v>149</v>
      </c>
      <c r="O11" t="s">
        <v>51</v>
      </c>
      <c r="P11" t="s">
        <v>62</v>
      </c>
      <c r="AE11">
        <v>59.291111999999998</v>
      </c>
      <c r="AF11">
        <v>39.679119</v>
      </c>
    </row>
    <row r="12" spans="1:32" x14ac:dyDescent="0.25">
      <c r="A12" t="str">
        <f>"70000001045693178"</f>
        <v>70000001045693178</v>
      </c>
      <c r="B12" t="s">
        <v>32</v>
      </c>
      <c r="C12" t="s">
        <v>282</v>
      </c>
      <c r="D12" t="s">
        <v>290</v>
      </c>
      <c r="E12" t="s">
        <v>291</v>
      </c>
      <c r="G12" t="s">
        <v>292</v>
      </c>
      <c r="H12">
        <v>396130</v>
      </c>
      <c r="I12" t="s">
        <v>76</v>
      </c>
      <c r="K12" t="s">
        <v>293</v>
      </c>
      <c r="L12" t="s">
        <v>96</v>
      </c>
      <c r="M12" t="s">
        <v>39</v>
      </c>
      <c r="N12" t="s">
        <v>80</v>
      </c>
      <c r="O12" t="s">
        <v>294</v>
      </c>
      <c r="T12" t="s">
        <v>43</v>
      </c>
      <c r="U12" t="s">
        <v>44</v>
      </c>
      <c r="V12" t="s">
        <v>79</v>
      </c>
      <c r="W12" t="s">
        <v>185</v>
      </c>
      <c r="X12" t="s">
        <v>47</v>
      </c>
      <c r="Y12" t="s">
        <v>48</v>
      </c>
      <c r="AE12">
        <v>51.818525999999999</v>
      </c>
      <c r="AF12">
        <v>39.580537</v>
      </c>
    </row>
    <row r="13" spans="1:32" x14ac:dyDescent="0.25">
      <c r="A13" t="str">
        <f>"70000001023042557"</f>
        <v>70000001023042557</v>
      </c>
      <c r="B13" t="s">
        <v>302</v>
      </c>
      <c r="C13" t="s">
        <v>299</v>
      </c>
      <c r="D13" t="s">
        <v>300</v>
      </c>
      <c r="E13" t="s">
        <v>301</v>
      </c>
      <c r="G13" t="s">
        <v>303</v>
      </c>
      <c r="K13" t="s">
        <v>304</v>
      </c>
      <c r="L13" t="s">
        <v>305</v>
      </c>
      <c r="M13" t="s">
        <v>39</v>
      </c>
      <c r="N13" t="s">
        <v>40</v>
      </c>
      <c r="AE13">
        <v>48.789422999999999</v>
      </c>
      <c r="AF13">
        <v>132.92793599999999</v>
      </c>
    </row>
    <row r="14" spans="1:32" x14ac:dyDescent="0.25">
      <c r="A14" t="str">
        <f>"9007727535718561"</f>
        <v>9007727535718561</v>
      </c>
      <c r="B14" t="s">
        <v>308</v>
      </c>
      <c r="C14" t="s">
        <v>307</v>
      </c>
      <c r="D14" t="s">
        <v>309</v>
      </c>
      <c r="E14" t="s">
        <v>310</v>
      </c>
      <c r="F14" t="s">
        <v>102</v>
      </c>
      <c r="G14" t="s">
        <v>311</v>
      </c>
      <c r="H14">
        <v>672038</v>
      </c>
      <c r="I14" t="s">
        <v>312</v>
      </c>
      <c r="K14" t="s">
        <v>313</v>
      </c>
      <c r="L14" t="s">
        <v>314</v>
      </c>
      <c r="M14" t="s">
        <v>147</v>
      </c>
      <c r="N14" t="s">
        <v>315</v>
      </c>
      <c r="O14" t="s">
        <v>65</v>
      </c>
      <c r="P14" t="s">
        <v>83</v>
      </c>
      <c r="S14" t="s">
        <v>316</v>
      </c>
      <c r="T14" t="s">
        <v>317</v>
      </c>
      <c r="U14" t="s">
        <v>318</v>
      </c>
      <c r="AE14">
        <v>52.065344000000003</v>
      </c>
      <c r="AF14">
        <v>113.496151</v>
      </c>
    </row>
    <row r="15" spans="1:32" x14ac:dyDescent="0.25">
      <c r="A15" t="str">
        <f>"9148465024073777"</f>
        <v>9148465024073777</v>
      </c>
      <c r="B15" t="s">
        <v>321</v>
      </c>
      <c r="C15" t="s">
        <v>320</v>
      </c>
      <c r="D15" t="s">
        <v>322</v>
      </c>
      <c r="E15" t="s">
        <v>323</v>
      </c>
      <c r="F15" t="s">
        <v>267</v>
      </c>
      <c r="G15" t="s">
        <v>324</v>
      </c>
      <c r="H15">
        <v>153032</v>
      </c>
      <c r="I15" t="s">
        <v>325</v>
      </c>
      <c r="K15" t="s">
        <v>326</v>
      </c>
      <c r="L15" t="s">
        <v>327</v>
      </c>
      <c r="M15" t="s">
        <v>176</v>
      </c>
      <c r="N15" t="s">
        <v>177</v>
      </c>
      <c r="O15" t="s">
        <v>328</v>
      </c>
      <c r="P15" t="s">
        <v>120</v>
      </c>
      <c r="V15" t="s">
        <v>329</v>
      </c>
      <c r="AE15">
        <v>56.968415</v>
      </c>
      <c r="AF15">
        <v>40.959541000000002</v>
      </c>
    </row>
    <row r="16" spans="1:32" x14ac:dyDescent="0.25">
      <c r="A16" t="str">
        <f>"1548640652997566"</f>
        <v>1548640652997566</v>
      </c>
      <c r="B16" t="s">
        <v>330</v>
      </c>
      <c r="C16" t="s">
        <v>331</v>
      </c>
      <c r="D16" t="s">
        <v>332</v>
      </c>
      <c r="E16" t="s">
        <v>333</v>
      </c>
      <c r="G16" t="s">
        <v>334</v>
      </c>
      <c r="H16">
        <v>665816</v>
      </c>
      <c r="I16" t="s">
        <v>335</v>
      </c>
      <c r="K16" t="s">
        <v>336</v>
      </c>
      <c r="L16" t="s">
        <v>337</v>
      </c>
      <c r="M16" t="s">
        <v>72</v>
      </c>
      <c r="N16" t="s">
        <v>211</v>
      </c>
      <c r="O16" t="s">
        <v>132</v>
      </c>
      <c r="P16" t="s">
        <v>62</v>
      </c>
      <c r="T16" t="s">
        <v>338</v>
      </c>
      <c r="U16" t="s">
        <v>339</v>
      </c>
      <c r="V16" t="s">
        <v>340</v>
      </c>
      <c r="W16" t="s">
        <v>341</v>
      </c>
      <c r="AE16">
        <v>52.507815000000001</v>
      </c>
      <c r="AF16">
        <v>103.836592</v>
      </c>
    </row>
    <row r="17" spans="1:32" x14ac:dyDescent="0.25">
      <c r="A17" t="str">
        <f>"70000001023653735"</f>
        <v>70000001023653735</v>
      </c>
      <c r="B17" t="s">
        <v>347</v>
      </c>
      <c r="C17" t="s">
        <v>343</v>
      </c>
      <c r="D17" t="s">
        <v>345</v>
      </c>
      <c r="E17" t="s">
        <v>346</v>
      </c>
      <c r="G17" t="s">
        <v>348</v>
      </c>
      <c r="K17" t="s">
        <v>349</v>
      </c>
      <c r="L17" t="s">
        <v>350</v>
      </c>
      <c r="M17" t="s">
        <v>39</v>
      </c>
      <c r="N17" t="s">
        <v>58</v>
      </c>
      <c r="O17" t="s">
        <v>56</v>
      </c>
      <c r="AE17">
        <v>43.504734999999997</v>
      </c>
      <c r="AF17">
        <v>43.641579</v>
      </c>
    </row>
    <row r="18" spans="1:32" x14ac:dyDescent="0.25">
      <c r="A18" t="str">
        <f>"70000001034884294"</f>
        <v>70000001034884294</v>
      </c>
      <c r="B18" t="s">
        <v>354</v>
      </c>
      <c r="C18" t="s">
        <v>351</v>
      </c>
      <c r="D18" t="s">
        <v>352</v>
      </c>
      <c r="E18" t="s">
        <v>353</v>
      </c>
      <c r="G18" t="s">
        <v>355</v>
      </c>
      <c r="I18" t="s">
        <v>356</v>
      </c>
      <c r="K18" t="s">
        <v>357</v>
      </c>
      <c r="L18" t="s">
        <v>358</v>
      </c>
      <c r="M18" t="s">
        <v>137</v>
      </c>
      <c r="N18" t="s">
        <v>240</v>
      </c>
      <c r="O18" t="s">
        <v>41</v>
      </c>
      <c r="P18" t="s">
        <v>62</v>
      </c>
      <c r="V18" t="s">
        <v>359</v>
      </c>
      <c r="AE18">
        <v>54.374941</v>
      </c>
      <c r="AF18">
        <v>20.660235</v>
      </c>
    </row>
    <row r="19" spans="1:32" x14ac:dyDescent="0.25">
      <c r="A19" t="str">
        <f>"70000001045774320"</f>
        <v>70000001045774320</v>
      </c>
      <c r="B19" t="s">
        <v>365</v>
      </c>
      <c r="C19" t="s">
        <v>362</v>
      </c>
      <c r="D19" t="s">
        <v>363</v>
      </c>
      <c r="E19" t="s">
        <v>364</v>
      </c>
      <c r="G19" t="s">
        <v>281</v>
      </c>
      <c r="J19" t="s">
        <v>366</v>
      </c>
      <c r="K19" t="s">
        <v>367</v>
      </c>
      <c r="M19" t="s">
        <v>144</v>
      </c>
      <c r="N19" t="s">
        <v>298</v>
      </c>
      <c r="O19" t="s">
        <v>146</v>
      </c>
      <c r="T19" t="s">
        <v>368</v>
      </c>
      <c r="U19" t="s">
        <v>369</v>
      </c>
      <c r="V19" t="s">
        <v>370</v>
      </c>
      <c r="AE19">
        <v>55.179543000000002</v>
      </c>
      <c r="AF19">
        <v>36.658028999999999</v>
      </c>
    </row>
    <row r="20" spans="1:32" x14ac:dyDescent="0.25">
      <c r="A20" t="str">
        <f>"13370589674734377"</f>
        <v>13370589674734377</v>
      </c>
      <c r="B20" t="s">
        <v>375</v>
      </c>
      <c r="C20" t="s">
        <v>372</v>
      </c>
      <c r="D20" t="s">
        <v>373</v>
      </c>
      <c r="E20" t="s">
        <v>374</v>
      </c>
      <c r="G20" t="s">
        <v>376</v>
      </c>
      <c r="H20">
        <v>684007</v>
      </c>
      <c r="I20" t="s">
        <v>377</v>
      </c>
      <c r="K20" t="s">
        <v>378</v>
      </c>
      <c r="L20" t="s">
        <v>379</v>
      </c>
      <c r="M20" t="s">
        <v>380</v>
      </c>
      <c r="N20" t="s">
        <v>381</v>
      </c>
      <c r="O20" t="s">
        <v>242</v>
      </c>
      <c r="P20" t="s">
        <v>62</v>
      </c>
      <c r="U20" t="s">
        <v>382</v>
      </c>
      <c r="AE20">
        <v>53.146675999999999</v>
      </c>
      <c r="AF20">
        <v>158.37146200000001</v>
      </c>
    </row>
    <row r="21" spans="1:32" x14ac:dyDescent="0.25">
      <c r="A21" t="str">
        <f>"70000001022151471"</f>
        <v>70000001022151471</v>
      </c>
      <c r="B21" t="s">
        <v>244</v>
      </c>
      <c r="C21" t="s">
        <v>383</v>
      </c>
      <c r="D21" t="s">
        <v>384</v>
      </c>
      <c r="E21" t="s">
        <v>385</v>
      </c>
      <c r="G21" t="s">
        <v>386</v>
      </c>
      <c r="I21" t="s">
        <v>387</v>
      </c>
      <c r="K21" t="s">
        <v>388</v>
      </c>
      <c r="L21" t="s">
        <v>389</v>
      </c>
      <c r="M21" t="s">
        <v>74</v>
      </c>
      <c r="N21" t="s">
        <v>153</v>
      </c>
      <c r="O21" t="s">
        <v>65</v>
      </c>
      <c r="P21" t="s">
        <v>62</v>
      </c>
      <c r="AE21">
        <v>44.231479999999998</v>
      </c>
      <c r="AF21">
        <v>42.055605999999997</v>
      </c>
    </row>
    <row r="22" spans="1:32" x14ac:dyDescent="0.25">
      <c r="A22" t="str">
        <f>"12103952279535760"</f>
        <v>12103952279535760</v>
      </c>
      <c r="B22" t="s">
        <v>392</v>
      </c>
      <c r="C22" t="s">
        <v>390</v>
      </c>
      <c r="D22" t="s">
        <v>391</v>
      </c>
      <c r="E22" t="s">
        <v>393</v>
      </c>
      <c r="G22" t="s">
        <v>394</v>
      </c>
      <c r="H22">
        <v>652600</v>
      </c>
      <c r="J22" t="s">
        <v>395</v>
      </c>
      <c r="K22" t="s">
        <v>396</v>
      </c>
      <c r="L22" t="s">
        <v>397</v>
      </c>
      <c r="M22" t="s">
        <v>398</v>
      </c>
      <c r="N22" t="s">
        <v>399</v>
      </c>
      <c r="O22" t="s">
        <v>159</v>
      </c>
      <c r="P22" t="s">
        <v>62</v>
      </c>
      <c r="T22" t="s">
        <v>400</v>
      </c>
      <c r="V22" t="s">
        <v>401</v>
      </c>
      <c r="W22" t="s">
        <v>402</v>
      </c>
      <c r="AE22">
        <v>54.420594999999999</v>
      </c>
      <c r="AF22">
        <v>86.296491000000003</v>
      </c>
    </row>
    <row r="23" spans="1:32" x14ac:dyDescent="0.25">
      <c r="A23" t="str">
        <f>"8163302605586500"</f>
        <v>8163302605586500</v>
      </c>
      <c r="B23" t="s">
        <v>406</v>
      </c>
      <c r="C23" t="s">
        <v>404</v>
      </c>
      <c r="D23" t="s">
        <v>405</v>
      </c>
      <c r="E23" t="s">
        <v>371</v>
      </c>
      <c r="F23" t="s">
        <v>106</v>
      </c>
      <c r="G23" t="s">
        <v>407</v>
      </c>
      <c r="H23">
        <v>610046</v>
      </c>
      <c r="I23" t="s">
        <v>408</v>
      </c>
      <c r="K23" t="s">
        <v>409</v>
      </c>
      <c r="M23" t="s">
        <v>152</v>
      </c>
      <c r="N23" t="s">
        <v>410</v>
      </c>
      <c r="O23" t="s">
        <v>41</v>
      </c>
      <c r="P23" t="s">
        <v>105</v>
      </c>
      <c r="Q23" t="s">
        <v>411</v>
      </c>
      <c r="R23" t="s">
        <v>412</v>
      </c>
      <c r="U23" t="s">
        <v>413</v>
      </c>
      <c r="V23" t="s">
        <v>414</v>
      </c>
      <c r="AE23">
        <v>58.611097000000001</v>
      </c>
      <c r="AF23">
        <v>49.637301999999998</v>
      </c>
    </row>
    <row r="24" spans="1:32" x14ac:dyDescent="0.25">
      <c r="A24" t="str">
        <f>"4785602885058856"</f>
        <v>4785602885058856</v>
      </c>
      <c r="B24" t="s">
        <v>419</v>
      </c>
      <c r="C24" t="s">
        <v>415</v>
      </c>
      <c r="D24" t="s">
        <v>416</v>
      </c>
      <c r="E24" t="s">
        <v>417</v>
      </c>
      <c r="F24" t="s">
        <v>418</v>
      </c>
      <c r="G24" t="s">
        <v>420</v>
      </c>
      <c r="H24">
        <v>156000</v>
      </c>
      <c r="I24" t="s">
        <v>421</v>
      </c>
      <c r="K24" t="s">
        <v>422</v>
      </c>
      <c r="M24" t="s">
        <v>50</v>
      </c>
      <c r="N24" t="s">
        <v>50</v>
      </c>
      <c r="O24" t="s">
        <v>423</v>
      </c>
      <c r="P24" t="s">
        <v>62</v>
      </c>
      <c r="V24" t="s">
        <v>424</v>
      </c>
      <c r="AE24">
        <v>57.774751000000002</v>
      </c>
      <c r="AF24">
        <v>40.921230000000001</v>
      </c>
    </row>
    <row r="25" spans="1:32" x14ac:dyDescent="0.25">
      <c r="A25" t="str">
        <f>"10415102419283892"</f>
        <v>10415102419283892</v>
      </c>
      <c r="B25" t="s">
        <v>430</v>
      </c>
      <c r="C25" t="s">
        <v>427</v>
      </c>
      <c r="D25" t="s">
        <v>428</v>
      </c>
      <c r="E25" t="s">
        <v>429</v>
      </c>
      <c r="G25" t="s">
        <v>431</v>
      </c>
      <c r="I25" t="s">
        <v>306</v>
      </c>
      <c r="K25" t="s">
        <v>432</v>
      </c>
      <c r="L25" t="s">
        <v>433</v>
      </c>
      <c r="M25" t="s">
        <v>39</v>
      </c>
      <c r="N25" t="s">
        <v>78</v>
      </c>
      <c r="O25" t="s">
        <v>59</v>
      </c>
      <c r="T25" t="s">
        <v>434</v>
      </c>
      <c r="U25" t="s">
        <v>435</v>
      </c>
      <c r="V25" t="s">
        <v>436</v>
      </c>
      <c r="W25" t="s">
        <v>437</v>
      </c>
      <c r="X25" t="s">
        <v>438</v>
      </c>
      <c r="Y25" t="s">
        <v>439</v>
      </c>
      <c r="AE25">
        <v>44.865099999999998</v>
      </c>
      <c r="AF25">
        <v>38.151904999999999</v>
      </c>
    </row>
    <row r="26" spans="1:32" x14ac:dyDescent="0.25">
      <c r="A26" t="str">
        <f>"70000001022894400"</f>
        <v>70000001022894400</v>
      </c>
      <c r="B26" t="s">
        <v>452</v>
      </c>
      <c r="C26" t="s">
        <v>449</v>
      </c>
      <c r="D26" t="s">
        <v>450</v>
      </c>
      <c r="E26" t="s">
        <v>451</v>
      </c>
      <c r="G26" t="s">
        <v>453</v>
      </c>
      <c r="I26" t="s">
        <v>454</v>
      </c>
      <c r="K26" t="s">
        <v>455</v>
      </c>
      <c r="L26" t="s">
        <v>456</v>
      </c>
      <c r="M26" t="s">
        <v>39</v>
      </c>
      <c r="N26" t="s">
        <v>49</v>
      </c>
      <c r="O26" t="s">
        <v>210</v>
      </c>
      <c r="P26" t="s">
        <v>60</v>
      </c>
      <c r="V26" t="s">
        <v>457</v>
      </c>
      <c r="W26" t="s">
        <v>458</v>
      </c>
      <c r="X26" t="s">
        <v>459</v>
      </c>
      <c r="AE26">
        <v>56.261443999999997</v>
      </c>
      <c r="AF26">
        <v>90.490950999999995</v>
      </c>
    </row>
    <row r="27" spans="1:32" x14ac:dyDescent="0.25">
      <c r="A27" t="str">
        <f>"70000001037259756"</f>
        <v>70000001037259756</v>
      </c>
      <c r="B27" t="s">
        <v>86</v>
      </c>
      <c r="C27" t="s">
        <v>461</v>
      </c>
      <c r="D27" t="s">
        <v>462</v>
      </c>
      <c r="E27" t="s">
        <v>463</v>
      </c>
      <c r="G27" t="s">
        <v>464</v>
      </c>
      <c r="H27">
        <v>641310</v>
      </c>
      <c r="I27" t="s">
        <v>465</v>
      </c>
      <c r="J27" t="s">
        <v>466</v>
      </c>
      <c r="K27" t="s">
        <v>467</v>
      </c>
      <c r="L27" t="s">
        <v>87</v>
      </c>
      <c r="M27" t="s">
        <v>39</v>
      </c>
      <c r="N27" t="s">
        <v>49</v>
      </c>
      <c r="O27" t="s">
        <v>256</v>
      </c>
      <c r="V27" t="s">
        <v>468</v>
      </c>
      <c r="AE27">
        <v>55.344786999999997</v>
      </c>
      <c r="AF27">
        <v>65.335218999999995</v>
      </c>
    </row>
    <row r="28" spans="1:32" x14ac:dyDescent="0.25">
      <c r="A28" t="str">
        <f>"10274364930917043"</f>
        <v>10274364930917043</v>
      </c>
      <c r="B28" t="s">
        <v>472</v>
      </c>
      <c r="C28" t="s">
        <v>469</v>
      </c>
      <c r="D28" t="s">
        <v>470</v>
      </c>
      <c r="E28" t="s">
        <v>471</v>
      </c>
      <c r="F28" t="s">
        <v>473</v>
      </c>
      <c r="G28" t="s">
        <v>474</v>
      </c>
      <c r="H28">
        <v>305023</v>
      </c>
      <c r="J28" t="s">
        <v>475</v>
      </c>
      <c r="K28" t="s">
        <v>476</v>
      </c>
      <c r="M28" t="s">
        <v>74</v>
      </c>
      <c r="N28" t="s">
        <v>110</v>
      </c>
      <c r="O28" t="s">
        <v>115</v>
      </c>
      <c r="P28" t="s">
        <v>62</v>
      </c>
      <c r="Q28">
        <v>79103116396</v>
      </c>
      <c r="R28">
        <v>79103116396</v>
      </c>
      <c r="AE28">
        <v>51.711286000000001</v>
      </c>
      <c r="AF28">
        <v>36.185828000000001</v>
      </c>
    </row>
    <row r="29" spans="1:32" x14ac:dyDescent="0.25">
      <c r="A29" t="str">
        <f>"5348552838706198"</f>
        <v>5348552838706198</v>
      </c>
      <c r="B29" t="s">
        <v>479</v>
      </c>
      <c r="C29" t="s">
        <v>478</v>
      </c>
      <c r="D29" t="s">
        <v>480</v>
      </c>
      <c r="E29" t="s">
        <v>481</v>
      </c>
      <c r="G29" t="s">
        <v>482</v>
      </c>
      <c r="H29">
        <v>188643</v>
      </c>
      <c r="I29" t="s">
        <v>483</v>
      </c>
      <c r="K29" t="s">
        <v>484</v>
      </c>
      <c r="L29" t="s">
        <v>485</v>
      </c>
      <c r="M29" t="s">
        <v>116</v>
      </c>
      <c r="N29" t="s">
        <v>486</v>
      </c>
      <c r="O29" t="s">
        <v>41</v>
      </c>
      <c r="P29" t="s">
        <v>62</v>
      </c>
      <c r="Q29" t="s">
        <v>487</v>
      </c>
      <c r="R29" t="s">
        <v>488</v>
      </c>
      <c r="S29" t="s">
        <v>489</v>
      </c>
      <c r="U29" t="s">
        <v>490</v>
      </c>
      <c r="AE29">
        <v>60.014567999999997</v>
      </c>
      <c r="AF29">
        <v>30.665081000000001</v>
      </c>
    </row>
    <row r="30" spans="1:32" x14ac:dyDescent="0.25">
      <c r="A30" t="str">
        <f>"70000001033528104"</f>
        <v>70000001033528104</v>
      </c>
      <c r="B30" t="s">
        <v>492</v>
      </c>
      <c r="C30" t="s">
        <v>491</v>
      </c>
      <c r="D30" t="s">
        <v>480</v>
      </c>
      <c r="E30" t="s">
        <v>491</v>
      </c>
      <c r="G30" t="s">
        <v>493</v>
      </c>
      <c r="H30">
        <v>194292</v>
      </c>
      <c r="I30" t="s">
        <v>494</v>
      </c>
      <c r="K30" t="s">
        <v>495</v>
      </c>
      <c r="L30" t="s">
        <v>496</v>
      </c>
      <c r="M30" t="s">
        <v>197</v>
      </c>
      <c r="N30" t="s">
        <v>497</v>
      </c>
      <c r="O30" t="s">
        <v>141</v>
      </c>
      <c r="P30" t="s">
        <v>111</v>
      </c>
      <c r="Q30">
        <v>79291550692</v>
      </c>
      <c r="U30" t="s">
        <v>498</v>
      </c>
      <c r="AE30">
        <v>60.077444999999997</v>
      </c>
      <c r="AF30">
        <v>30.377426</v>
      </c>
    </row>
    <row r="31" spans="1:32" x14ac:dyDescent="0.25">
      <c r="A31" t="str">
        <f>"70000001036267379"</f>
        <v>70000001036267379</v>
      </c>
      <c r="B31" t="s">
        <v>503</v>
      </c>
      <c r="C31" t="s">
        <v>500</v>
      </c>
      <c r="D31" t="s">
        <v>501</v>
      </c>
      <c r="E31" t="s">
        <v>502</v>
      </c>
      <c r="G31" t="s">
        <v>504</v>
      </c>
      <c r="J31" t="s">
        <v>505</v>
      </c>
      <c r="K31" t="s">
        <v>506</v>
      </c>
      <c r="L31" t="s">
        <v>507</v>
      </c>
      <c r="M31" t="s">
        <v>39</v>
      </c>
      <c r="N31" t="s">
        <v>55</v>
      </c>
      <c r="O31" t="s">
        <v>124</v>
      </c>
      <c r="AE31">
        <v>52.496161999999998</v>
      </c>
      <c r="AF31">
        <v>39.943978999999999</v>
      </c>
    </row>
    <row r="32" spans="1:32" x14ac:dyDescent="0.25">
      <c r="A32" t="str">
        <f>"70000001024118834"</f>
        <v>70000001024118834</v>
      </c>
      <c r="B32" t="s">
        <v>514</v>
      </c>
      <c r="C32" t="s">
        <v>511</v>
      </c>
      <c r="D32" t="s">
        <v>512</v>
      </c>
      <c r="E32" t="s">
        <v>513</v>
      </c>
      <c r="G32" t="s">
        <v>448</v>
      </c>
      <c r="I32" t="s">
        <v>515</v>
      </c>
      <c r="K32" t="s">
        <v>516</v>
      </c>
      <c r="L32" t="s">
        <v>517</v>
      </c>
      <c r="M32" t="s">
        <v>160</v>
      </c>
      <c r="N32" t="s">
        <v>518</v>
      </c>
      <c r="O32" t="s">
        <v>519</v>
      </c>
      <c r="P32" t="s">
        <v>105</v>
      </c>
      <c r="AE32">
        <v>59.571916000000002</v>
      </c>
      <c r="AF32">
        <v>150.79960199999999</v>
      </c>
    </row>
    <row r="33" spans="1:32" x14ac:dyDescent="0.25">
      <c r="A33" t="str">
        <f>"4504127908465518"</f>
        <v>4504127908465518</v>
      </c>
      <c r="B33" t="s">
        <v>360</v>
      </c>
      <c r="C33" t="s">
        <v>520</v>
      </c>
      <c r="D33" t="s">
        <v>521</v>
      </c>
      <c r="E33" t="s">
        <v>522</v>
      </c>
      <c r="G33" t="s">
        <v>342</v>
      </c>
      <c r="H33">
        <v>143980</v>
      </c>
      <c r="I33" t="s">
        <v>523</v>
      </c>
      <c r="K33" t="s">
        <v>524</v>
      </c>
      <c r="L33" t="s">
        <v>525</v>
      </c>
      <c r="M33" t="s">
        <v>72</v>
      </c>
      <c r="N33" t="s">
        <v>99</v>
      </c>
      <c r="O33" t="s">
        <v>158</v>
      </c>
      <c r="P33" t="s">
        <v>62</v>
      </c>
      <c r="T33" t="s">
        <v>200</v>
      </c>
      <c r="V33" t="s">
        <v>170</v>
      </c>
      <c r="X33" t="s">
        <v>171</v>
      </c>
      <c r="AE33">
        <v>55.749713</v>
      </c>
      <c r="AF33">
        <v>38.007744000000002</v>
      </c>
    </row>
    <row r="34" spans="1:32" x14ac:dyDescent="0.25">
      <c r="A34" t="str">
        <f>"70000001043081229"</f>
        <v>70000001043081229</v>
      </c>
      <c r="B34" t="s">
        <v>530</v>
      </c>
      <c r="C34" t="s">
        <v>527</v>
      </c>
      <c r="D34" t="s">
        <v>526</v>
      </c>
      <c r="E34" t="s">
        <v>527</v>
      </c>
      <c r="G34" t="s">
        <v>529</v>
      </c>
      <c r="H34">
        <v>140090</v>
      </c>
      <c r="I34" t="s">
        <v>531</v>
      </c>
      <c r="K34" t="s">
        <v>532</v>
      </c>
      <c r="L34" t="s">
        <v>533</v>
      </c>
      <c r="M34" t="s">
        <v>162</v>
      </c>
      <c r="N34" t="s">
        <v>528</v>
      </c>
      <c r="O34" t="s">
        <v>71</v>
      </c>
      <c r="P34" t="s">
        <v>105</v>
      </c>
      <c r="AE34">
        <v>55.625684</v>
      </c>
      <c r="AF34">
        <v>37.798881999999999</v>
      </c>
    </row>
    <row r="35" spans="1:32" x14ac:dyDescent="0.25">
      <c r="A35" t="str">
        <f>"70000001031379356"</f>
        <v>70000001031379356</v>
      </c>
      <c r="B35" t="s">
        <v>540</v>
      </c>
      <c r="C35" t="s">
        <v>537</v>
      </c>
      <c r="D35" t="s">
        <v>538</v>
      </c>
      <c r="E35" t="s">
        <v>539</v>
      </c>
      <c r="G35" t="s">
        <v>541</v>
      </c>
      <c r="I35" t="s">
        <v>542</v>
      </c>
      <c r="K35" t="s">
        <v>543</v>
      </c>
      <c r="L35" t="s">
        <v>544</v>
      </c>
      <c r="M35" t="s">
        <v>534</v>
      </c>
      <c r="N35" t="s">
        <v>545</v>
      </c>
      <c r="O35" t="s">
        <v>118</v>
      </c>
      <c r="AE35">
        <v>67.568016999999998</v>
      </c>
      <c r="AF35">
        <v>33.393501000000001</v>
      </c>
    </row>
    <row r="36" spans="1:32" x14ac:dyDescent="0.25">
      <c r="A36" t="str">
        <f>"70000001023319041"</f>
        <v>70000001023319041</v>
      </c>
      <c r="B36" t="s">
        <v>549</v>
      </c>
      <c r="C36" t="s">
        <v>546</v>
      </c>
      <c r="D36" t="s">
        <v>547</v>
      </c>
      <c r="E36" t="s">
        <v>548</v>
      </c>
      <c r="G36" t="s">
        <v>550</v>
      </c>
      <c r="J36" t="s">
        <v>551</v>
      </c>
      <c r="K36" t="s">
        <v>552</v>
      </c>
      <c r="L36" t="s">
        <v>553</v>
      </c>
      <c r="M36" t="s">
        <v>114</v>
      </c>
      <c r="N36" t="s">
        <v>121</v>
      </c>
      <c r="O36" t="s">
        <v>150</v>
      </c>
      <c r="P36" t="s">
        <v>111</v>
      </c>
      <c r="Q36">
        <v>79816503333</v>
      </c>
      <c r="V36" t="s">
        <v>554</v>
      </c>
      <c r="AE36">
        <v>67.640506999999999</v>
      </c>
      <c r="AF36">
        <v>52.997444999999999</v>
      </c>
    </row>
    <row r="37" spans="1:32" x14ac:dyDescent="0.25">
      <c r="A37" t="str">
        <f>"70000001023589326"</f>
        <v>70000001023589326</v>
      </c>
      <c r="B37" t="s">
        <v>32</v>
      </c>
      <c r="C37" t="s">
        <v>555</v>
      </c>
      <c r="D37" t="s">
        <v>556</v>
      </c>
      <c r="E37" t="s">
        <v>557</v>
      </c>
      <c r="G37" t="s">
        <v>558</v>
      </c>
      <c r="I37" t="s">
        <v>559</v>
      </c>
      <c r="K37" t="s">
        <v>560</v>
      </c>
      <c r="L37" t="s">
        <v>77</v>
      </c>
      <c r="M37" t="s">
        <v>39</v>
      </c>
      <c r="N37" t="s">
        <v>78</v>
      </c>
      <c r="O37" t="s">
        <v>107</v>
      </c>
      <c r="T37" t="s">
        <v>43</v>
      </c>
      <c r="U37" t="s">
        <v>44</v>
      </c>
      <c r="V37" t="s">
        <v>79</v>
      </c>
      <c r="W37" t="s">
        <v>46</v>
      </c>
      <c r="X37" t="s">
        <v>47</v>
      </c>
      <c r="Y37" t="s">
        <v>48</v>
      </c>
      <c r="AE37">
        <v>55.404446</v>
      </c>
      <c r="AF37">
        <v>43.818703999999997</v>
      </c>
    </row>
    <row r="38" spans="1:32" x14ac:dyDescent="0.25">
      <c r="A38" t="str">
        <f>"10837314884337839"</f>
        <v>10837314884337839</v>
      </c>
      <c r="B38" t="s">
        <v>566</v>
      </c>
      <c r="C38" t="s">
        <v>563</v>
      </c>
      <c r="D38" t="s">
        <v>564</v>
      </c>
      <c r="E38" t="s">
        <v>565</v>
      </c>
      <c r="G38" t="s">
        <v>567</v>
      </c>
      <c r="H38">
        <v>173002</v>
      </c>
      <c r="I38" t="s">
        <v>568</v>
      </c>
      <c r="K38" t="s">
        <v>569</v>
      </c>
      <c r="L38" t="s">
        <v>570</v>
      </c>
      <c r="M38" t="s">
        <v>162</v>
      </c>
      <c r="N38" t="s">
        <v>571</v>
      </c>
      <c r="O38" t="s">
        <v>174</v>
      </c>
      <c r="P38" t="s">
        <v>105</v>
      </c>
      <c r="V38" t="s">
        <v>572</v>
      </c>
      <c r="AE38">
        <v>58.531353000000003</v>
      </c>
      <c r="AF38">
        <v>31.259250000000002</v>
      </c>
    </row>
    <row r="39" spans="1:32" x14ac:dyDescent="0.25">
      <c r="A39" t="str">
        <f>"141265769360219"</f>
        <v>141265769360219</v>
      </c>
      <c r="B39" t="s">
        <v>426</v>
      </c>
      <c r="C39" t="s">
        <v>573</v>
      </c>
      <c r="D39" t="s">
        <v>574</v>
      </c>
      <c r="E39" t="s">
        <v>575</v>
      </c>
      <c r="G39" t="s">
        <v>576</v>
      </c>
      <c r="H39">
        <v>633010</v>
      </c>
      <c r="J39" t="s">
        <v>577</v>
      </c>
      <c r="K39" t="s">
        <v>578</v>
      </c>
      <c r="L39" t="s">
        <v>579</v>
      </c>
      <c r="M39" t="s">
        <v>127</v>
      </c>
      <c r="N39" t="s">
        <v>145</v>
      </c>
      <c r="O39" t="s">
        <v>57</v>
      </c>
      <c r="P39" t="s">
        <v>62</v>
      </c>
      <c r="AE39">
        <v>54.760120000000001</v>
      </c>
      <c r="AF39">
        <v>83.107705999999993</v>
      </c>
    </row>
    <row r="40" spans="1:32" x14ac:dyDescent="0.25">
      <c r="A40" t="str">
        <f>"282003257958610"</f>
        <v>282003257958610</v>
      </c>
      <c r="B40" t="s">
        <v>32</v>
      </c>
      <c r="C40" t="s">
        <v>580</v>
      </c>
      <c r="D40" t="s">
        <v>581</v>
      </c>
      <c r="E40" t="s">
        <v>582</v>
      </c>
      <c r="G40" t="s">
        <v>535</v>
      </c>
      <c r="H40">
        <v>646176</v>
      </c>
      <c r="I40" t="s">
        <v>76</v>
      </c>
      <c r="K40" t="s">
        <v>583</v>
      </c>
      <c r="L40" t="s">
        <v>77</v>
      </c>
      <c r="M40" t="s">
        <v>39</v>
      </c>
      <c r="N40" t="s">
        <v>80</v>
      </c>
      <c r="O40" t="s">
        <v>584</v>
      </c>
      <c r="P40" t="s">
        <v>42</v>
      </c>
      <c r="T40" t="s">
        <v>43</v>
      </c>
      <c r="U40" t="s">
        <v>44</v>
      </c>
      <c r="V40" t="s">
        <v>79</v>
      </c>
      <c r="W40" t="s">
        <v>46</v>
      </c>
      <c r="X40" t="s">
        <v>47</v>
      </c>
      <c r="Y40" t="s">
        <v>48</v>
      </c>
      <c r="AE40">
        <v>55.238880000000002</v>
      </c>
      <c r="AF40">
        <v>72.919205000000005</v>
      </c>
    </row>
    <row r="41" spans="1:32" x14ac:dyDescent="0.25">
      <c r="A41" t="str">
        <f>"6755927722033255"</f>
        <v>6755927722033255</v>
      </c>
      <c r="B41" t="s">
        <v>129</v>
      </c>
      <c r="C41" t="s">
        <v>585</v>
      </c>
      <c r="D41" t="s">
        <v>586</v>
      </c>
      <c r="E41" t="s">
        <v>587</v>
      </c>
      <c r="F41" t="s">
        <v>101</v>
      </c>
      <c r="G41" t="s">
        <v>588</v>
      </c>
      <c r="H41">
        <v>460024</v>
      </c>
      <c r="I41" t="s">
        <v>130</v>
      </c>
      <c r="K41" t="s">
        <v>589</v>
      </c>
      <c r="L41" t="s">
        <v>278</v>
      </c>
      <c r="M41" t="s">
        <v>39</v>
      </c>
      <c r="N41" t="s">
        <v>40</v>
      </c>
      <c r="O41" t="s">
        <v>296</v>
      </c>
      <c r="S41" t="s">
        <v>90</v>
      </c>
      <c r="T41" t="s">
        <v>91</v>
      </c>
      <c r="U41" t="s">
        <v>92</v>
      </c>
      <c r="V41" t="s">
        <v>93</v>
      </c>
      <c r="W41" t="s">
        <v>94</v>
      </c>
      <c r="X41" t="s">
        <v>131</v>
      </c>
      <c r="Y41" t="s">
        <v>95</v>
      </c>
      <c r="AE41">
        <v>51.766477999999999</v>
      </c>
      <c r="AF41">
        <v>55.114494000000001</v>
      </c>
    </row>
    <row r="42" spans="1:32" x14ac:dyDescent="0.25">
      <c r="A42" t="str">
        <f>"9992889954206006"</f>
        <v>9992889954206006</v>
      </c>
      <c r="B42" t="s">
        <v>594</v>
      </c>
      <c r="C42" t="s">
        <v>591</v>
      </c>
      <c r="D42" t="s">
        <v>592</v>
      </c>
      <c r="E42" t="s">
        <v>593</v>
      </c>
      <c r="F42" t="s">
        <v>187</v>
      </c>
      <c r="G42" t="s">
        <v>595</v>
      </c>
      <c r="H42">
        <v>302028</v>
      </c>
      <c r="I42" t="s">
        <v>596</v>
      </c>
      <c r="K42" t="s">
        <v>597</v>
      </c>
      <c r="L42" t="s">
        <v>598</v>
      </c>
      <c r="M42" t="s">
        <v>142</v>
      </c>
      <c r="N42" t="s">
        <v>599</v>
      </c>
      <c r="O42" t="s">
        <v>41</v>
      </c>
      <c r="P42" t="s">
        <v>62</v>
      </c>
      <c r="Q42" t="s">
        <v>600</v>
      </c>
      <c r="R42" t="s">
        <v>601</v>
      </c>
      <c r="U42" t="s">
        <v>602</v>
      </c>
      <c r="V42" t="s">
        <v>603</v>
      </c>
      <c r="AE42">
        <v>52.979256999999997</v>
      </c>
      <c r="AF42">
        <v>36.063099000000001</v>
      </c>
    </row>
    <row r="43" spans="1:32" x14ac:dyDescent="0.25">
      <c r="A43" t="str">
        <f>"5911502791993804"</f>
        <v>5911502791993804</v>
      </c>
      <c r="B43" t="s">
        <v>606</v>
      </c>
      <c r="C43" t="s">
        <v>604</v>
      </c>
      <c r="D43" t="s">
        <v>605</v>
      </c>
      <c r="E43" t="s">
        <v>243</v>
      </c>
      <c r="G43" t="s">
        <v>607</v>
      </c>
      <c r="H43">
        <v>442780</v>
      </c>
      <c r="I43" t="s">
        <v>608</v>
      </c>
      <c r="K43" t="s">
        <v>609</v>
      </c>
      <c r="L43" t="s">
        <v>610</v>
      </c>
      <c r="M43" t="s">
        <v>74</v>
      </c>
      <c r="N43" t="s">
        <v>75</v>
      </c>
      <c r="O43" t="s">
        <v>178</v>
      </c>
      <c r="P43" t="s">
        <v>60</v>
      </c>
      <c r="AE43">
        <v>53.307994999999998</v>
      </c>
      <c r="AF43">
        <v>45.041193999999997</v>
      </c>
    </row>
    <row r="44" spans="1:32" x14ac:dyDescent="0.25">
      <c r="A44" t="str">
        <f>"14355752093221050"</f>
        <v>14355752093221050</v>
      </c>
      <c r="B44" t="s">
        <v>614</v>
      </c>
      <c r="C44" t="s">
        <v>611</v>
      </c>
      <c r="D44" t="s">
        <v>612</v>
      </c>
      <c r="E44" t="s">
        <v>613</v>
      </c>
      <c r="G44" t="s">
        <v>615</v>
      </c>
      <c r="H44">
        <v>618415</v>
      </c>
      <c r="I44" t="s">
        <v>616</v>
      </c>
      <c r="J44" t="s">
        <v>617</v>
      </c>
      <c r="K44" t="s">
        <v>618</v>
      </c>
      <c r="L44" t="s">
        <v>619</v>
      </c>
      <c r="M44" t="s">
        <v>74</v>
      </c>
      <c r="N44" t="s">
        <v>135</v>
      </c>
      <c r="O44" t="s">
        <v>65</v>
      </c>
      <c r="P44" t="s">
        <v>60</v>
      </c>
      <c r="Q44" t="s">
        <v>620</v>
      </c>
      <c r="R44" t="s">
        <v>621</v>
      </c>
      <c r="V44" t="s">
        <v>622</v>
      </c>
      <c r="AE44">
        <v>59.406916000000002</v>
      </c>
      <c r="AF44">
        <v>56.811090999999998</v>
      </c>
    </row>
    <row r="45" spans="1:32" x14ac:dyDescent="0.25">
      <c r="A45" t="str">
        <f>"3518965489864999"</f>
        <v>3518965489864999</v>
      </c>
      <c r="B45" t="s">
        <v>627</v>
      </c>
      <c r="C45" t="s">
        <v>624</v>
      </c>
      <c r="D45" t="s">
        <v>625</v>
      </c>
      <c r="E45" t="s">
        <v>626</v>
      </c>
      <c r="G45" t="s">
        <v>628</v>
      </c>
      <c r="H45">
        <v>692756</v>
      </c>
      <c r="I45" t="s">
        <v>629</v>
      </c>
      <c r="K45" t="s">
        <v>630</v>
      </c>
      <c r="L45" t="s">
        <v>631</v>
      </c>
      <c r="M45" t="s">
        <v>137</v>
      </c>
      <c r="N45" t="s">
        <v>632</v>
      </c>
      <c r="O45" t="s">
        <v>56</v>
      </c>
      <c r="P45" t="s">
        <v>105</v>
      </c>
      <c r="U45" t="s">
        <v>633</v>
      </c>
      <c r="AE45">
        <v>43.379016</v>
      </c>
      <c r="AF45">
        <v>132.14107000000001</v>
      </c>
    </row>
    <row r="46" spans="1:32" x14ac:dyDescent="0.25">
      <c r="A46" t="str">
        <f>"12666902232960822"</f>
        <v>12666902232960822</v>
      </c>
      <c r="B46" t="s">
        <v>635</v>
      </c>
      <c r="C46" t="s">
        <v>634</v>
      </c>
      <c r="D46" t="s">
        <v>636</v>
      </c>
      <c r="E46" t="s">
        <v>637</v>
      </c>
      <c r="G46" t="s">
        <v>638</v>
      </c>
      <c r="I46" t="s">
        <v>639</v>
      </c>
      <c r="J46" t="s">
        <v>640</v>
      </c>
      <c r="K46" t="s">
        <v>641</v>
      </c>
      <c r="L46" t="s">
        <v>642</v>
      </c>
      <c r="M46" t="s">
        <v>447</v>
      </c>
      <c r="N46" t="s">
        <v>499</v>
      </c>
      <c r="O46" t="s">
        <v>157</v>
      </c>
      <c r="P46" t="s">
        <v>111</v>
      </c>
      <c r="Q46">
        <v>79113575194</v>
      </c>
      <c r="R46">
        <v>79113575194</v>
      </c>
      <c r="T46" t="s">
        <v>643</v>
      </c>
      <c r="U46" t="s">
        <v>644</v>
      </c>
      <c r="V46" t="s">
        <v>645</v>
      </c>
      <c r="W46" t="s">
        <v>646</v>
      </c>
      <c r="AE46">
        <v>57.850745000000003</v>
      </c>
      <c r="AF46">
        <v>27.965793999999999</v>
      </c>
    </row>
    <row r="47" spans="1:32" x14ac:dyDescent="0.25">
      <c r="A47" t="str">
        <f>"70000001023075758"</f>
        <v>70000001023075758</v>
      </c>
      <c r="B47" t="s">
        <v>650</v>
      </c>
      <c r="C47" t="s">
        <v>647</v>
      </c>
      <c r="D47" t="s">
        <v>648</v>
      </c>
      <c r="E47" t="s">
        <v>649</v>
      </c>
      <c r="G47" t="s">
        <v>651</v>
      </c>
      <c r="I47" t="s">
        <v>652</v>
      </c>
      <c r="K47" t="s">
        <v>653</v>
      </c>
      <c r="L47" t="s">
        <v>442</v>
      </c>
      <c r="M47" t="s">
        <v>127</v>
      </c>
      <c r="N47" t="s">
        <v>440</v>
      </c>
      <c r="O47" t="s">
        <v>51</v>
      </c>
      <c r="P47" t="s">
        <v>105</v>
      </c>
      <c r="AE47">
        <v>44.615803</v>
      </c>
      <c r="AF47">
        <v>40.069975999999997</v>
      </c>
    </row>
    <row r="48" spans="1:32" x14ac:dyDescent="0.25">
      <c r="A48" t="str">
        <f>"3800440466571363"</f>
        <v>3800440466571363</v>
      </c>
      <c r="B48" t="s">
        <v>657</v>
      </c>
      <c r="C48" t="s">
        <v>654</v>
      </c>
      <c r="D48" t="s">
        <v>655</v>
      </c>
      <c r="E48" t="s">
        <v>656</v>
      </c>
      <c r="G48" t="s">
        <v>658</v>
      </c>
      <c r="H48">
        <v>649006</v>
      </c>
      <c r="I48" t="s">
        <v>659</v>
      </c>
      <c r="K48" t="s">
        <v>660</v>
      </c>
      <c r="L48" t="s">
        <v>661</v>
      </c>
      <c r="M48" t="s">
        <v>155</v>
      </c>
      <c r="N48" t="s">
        <v>460</v>
      </c>
      <c r="O48" t="s">
        <v>65</v>
      </c>
      <c r="P48" t="s">
        <v>62</v>
      </c>
      <c r="AE48">
        <v>51.956339999999997</v>
      </c>
      <c r="AF48">
        <v>85.942582000000002</v>
      </c>
    </row>
    <row r="49" spans="1:32" x14ac:dyDescent="0.25">
      <c r="A49" t="str">
        <f>"70000001032684741"</f>
        <v>70000001032684741</v>
      </c>
      <c r="B49" t="s">
        <v>664</v>
      </c>
      <c r="C49" t="s">
        <v>662</v>
      </c>
      <c r="D49" t="s">
        <v>663</v>
      </c>
      <c r="E49" t="s">
        <v>665</v>
      </c>
      <c r="G49" t="s">
        <v>184</v>
      </c>
      <c r="I49" t="s">
        <v>666</v>
      </c>
      <c r="K49" t="s">
        <v>667</v>
      </c>
      <c r="L49" t="s">
        <v>668</v>
      </c>
      <c r="M49" t="s">
        <v>74</v>
      </c>
      <c r="N49" t="s">
        <v>75</v>
      </c>
      <c r="O49" t="s">
        <v>65</v>
      </c>
      <c r="P49" t="s">
        <v>60</v>
      </c>
      <c r="Q49">
        <v>79625250383</v>
      </c>
      <c r="AE49">
        <v>53.337119000000001</v>
      </c>
      <c r="AF49">
        <v>58.504336000000002</v>
      </c>
    </row>
    <row r="50" spans="1:32" x14ac:dyDescent="0.25">
      <c r="A50" t="str">
        <f>"70000001032820295"</f>
        <v>70000001032820295</v>
      </c>
      <c r="B50" t="s">
        <v>672</v>
      </c>
      <c r="C50" t="s">
        <v>669</v>
      </c>
      <c r="D50" t="s">
        <v>670</v>
      </c>
      <c r="E50" t="s">
        <v>671</v>
      </c>
      <c r="G50" t="s">
        <v>561</v>
      </c>
      <c r="H50">
        <v>671610</v>
      </c>
      <c r="I50" t="s">
        <v>673</v>
      </c>
      <c r="J50" t="s">
        <v>674</v>
      </c>
      <c r="K50" t="s">
        <v>675</v>
      </c>
      <c r="L50" t="s">
        <v>676</v>
      </c>
      <c r="M50" t="s">
        <v>128</v>
      </c>
      <c r="N50" t="s">
        <v>134</v>
      </c>
      <c r="O50" t="s">
        <v>82</v>
      </c>
      <c r="P50" t="s">
        <v>62</v>
      </c>
      <c r="Q50">
        <v>79244577855</v>
      </c>
      <c r="R50" t="s">
        <v>677</v>
      </c>
      <c r="T50" t="s">
        <v>678</v>
      </c>
      <c r="U50" t="s">
        <v>679</v>
      </c>
      <c r="V50" t="s">
        <v>680</v>
      </c>
      <c r="W50" t="s">
        <v>681</v>
      </c>
      <c r="Y50" t="s">
        <v>682</v>
      </c>
      <c r="AE50">
        <v>53.613405</v>
      </c>
      <c r="AF50">
        <v>109.63475800000001</v>
      </c>
    </row>
    <row r="51" spans="1:32" x14ac:dyDescent="0.25">
      <c r="A51" t="str">
        <f>"70000001050674172"</f>
        <v>70000001050674172</v>
      </c>
      <c r="B51" t="s">
        <v>685</v>
      </c>
      <c r="C51" t="s">
        <v>683</v>
      </c>
      <c r="D51" t="s">
        <v>684</v>
      </c>
      <c r="I51" t="s">
        <v>686</v>
      </c>
      <c r="K51" t="s">
        <v>687</v>
      </c>
      <c r="M51" t="s">
        <v>138</v>
      </c>
      <c r="N51" t="s">
        <v>169</v>
      </c>
      <c r="O51" t="s">
        <v>61</v>
      </c>
      <c r="P51" t="s">
        <v>62</v>
      </c>
      <c r="U51" t="s">
        <v>688</v>
      </c>
      <c r="AE51">
        <v>42.857610999999999</v>
      </c>
      <c r="AF51">
        <v>47.181399999999996</v>
      </c>
    </row>
    <row r="52" spans="1:32" x14ac:dyDescent="0.25">
      <c r="A52" t="str">
        <f>"70000001040981426"</f>
        <v>70000001040981426</v>
      </c>
      <c r="B52" t="s">
        <v>692</v>
      </c>
      <c r="C52" t="s">
        <v>689</v>
      </c>
      <c r="D52" t="s">
        <v>690</v>
      </c>
      <c r="E52" t="s">
        <v>691</v>
      </c>
      <c r="G52" t="s">
        <v>693</v>
      </c>
      <c r="J52" t="s">
        <v>694</v>
      </c>
      <c r="K52" t="s">
        <v>695</v>
      </c>
      <c r="L52" t="s">
        <v>696</v>
      </c>
      <c r="M52" t="s">
        <v>255</v>
      </c>
      <c r="N52" t="s">
        <v>697</v>
      </c>
      <c r="O52" t="s">
        <v>41</v>
      </c>
      <c r="P52" t="s">
        <v>62</v>
      </c>
      <c r="AE52">
        <v>43.163359</v>
      </c>
      <c r="AF52">
        <v>44.808866000000002</v>
      </c>
    </row>
    <row r="53" spans="1:32" x14ac:dyDescent="0.25">
      <c r="A53" t="str">
        <f>"70000001023558578"</f>
        <v>70000001023558578</v>
      </c>
      <c r="B53" t="s">
        <v>477</v>
      </c>
      <c r="C53" t="s">
        <v>698</v>
      </c>
      <c r="D53" t="s">
        <v>699</v>
      </c>
      <c r="E53" t="s">
        <v>700</v>
      </c>
      <c r="G53" t="s">
        <v>701</v>
      </c>
      <c r="I53" t="s">
        <v>702</v>
      </c>
      <c r="J53" t="s">
        <v>703</v>
      </c>
      <c r="K53" t="s">
        <v>704</v>
      </c>
      <c r="L53" t="s">
        <v>705</v>
      </c>
      <c r="M53" t="s">
        <v>114</v>
      </c>
      <c r="N53" t="s">
        <v>199</v>
      </c>
      <c r="O53" t="s">
        <v>212</v>
      </c>
      <c r="P53" t="s">
        <v>105</v>
      </c>
      <c r="AE53">
        <v>46.306832999999997</v>
      </c>
      <c r="AF53">
        <v>44.272278999999997</v>
      </c>
    </row>
    <row r="54" spans="1:32" x14ac:dyDescent="0.25">
      <c r="A54" t="str">
        <f>"11259527349403660"</f>
        <v>11259527349403660</v>
      </c>
      <c r="B54" t="s">
        <v>707</v>
      </c>
      <c r="C54" t="s">
        <v>706</v>
      </c>
      <c r="D54" t="s">
        <v>708</v>
      </c>
      <c r="E54" t="s">
        <v>709</v>
      </c>
      <c r="G54" t="s">
        <v>710</v>
      </c>
      <c r="H54">
        <v>185030</v>
      </c>
      <c r="I54" t="s">
        <v>711</v>
      </c>
      <c r="J54" t="s">
        <v>712</v>
      </c>
      <c r="K54" t="s">
        <v>713</v>
      </c>
      <c r="L54" t="s">
        <v>714</v>
      </c>
      <c r="M54" t="s">
        <v>72</v>
      </c>
      <c r="N54" t="s">
        <v>140</v>
      </c>
      <c r="O54" t="s">
        <v>133</v>
      </c>
      <c r="P54" t="s">
        <v>60</v>
      </c>
      <c r="V54" t="s">
        <v>715</v>
      </c>
      <c r="AE54">
        <v>61.776910000000001</v>
      </c>
      <c r="AF54">
        <v>34.367021999999999</v>
      </c>
    </row>
    <row r="55" spans="1:32" x14ac:dyDescent="0.25">
      <c r="A55" t="str">
        <f>"70000001034526806"</f>
        <v>70000001034526806</v>
      </c>
      <c r="B55" t="s">
        <v>719</v>
      </c>
      <c r="C55" t="s">
        <v>716</v>
      </c>
      <c r="D55" t="s">
        <v>717</v>
      </c>
      <c r="E55" t="s">
        <v>718</v>
      </c>
      <c r="G55" t="s">
        <v>720</v>
      </c>
      <c r="H55">
        <v>169500</v>
      </c>
      <c r="I55" t="s">
        <v>721</v>
      </c>
      <c r="K55" t="s">
        <v>722</v>
      </c>
      <c r="L55" t="s">
        <v>723</v>
      </c>
      <c r="M55" t="s">
        <v>74</v>
      </c>
      <c r="N55" t="s">
        <v>75</v>
      </c>
      <c r="O55" t="s">
        <v>724</v>
      </c>
      <c r="P55" t="s">
        <v>60</v>
      </c>
      <c r="AE55">
        <v>63.599524000000002</v>
      </c>
      <c r="AF55">
        <v>53.864232999999999</v>
      </c>
    </row>
    <row r="56" spans="1:32" x14ac:dyDescent="0.25">
      <c r="A56" t="str">
        <f>"70000001024196989"</f>
        <v>70000001024196989</v>
      </c>
      <c r="B56" t="s">
        <v>726</v>
      </c>
      <c r="C56" t="s">
        <v>725</v>
      </c>
      <c r="D56" t="s">
        <v>727</v>
      </c>
      <c r="E56" t="s">
        <v>728</v>
      </c>
      <c r="G56" t="s">
        <v>729</v>
      </c>
      <c r="I56" t="s">
        <v>730</v>
      </c>
      <c r="K56" t="s">
        <v>731</v>
      </c>
      <c r="L56" t="s">
        <v>732</v>
      </c>
      <c r="M56" t="s">
        <v>172</v>
      </c>
      <c r="N56" t="s">
        <v>733</v>
      </c>
      <c r="O56" t="s">
        <v>56</v>
      </c>
      <c r="P56" t="s">
        <v>105</v>
      </c>
      <c r="T56" t="s">
        <v>734</v>
      </c>
      <c r="U56" t="s">
        <v>735</v>
      </c>
      <c r="V56" t="s">
        <v>736</v>
      </c>
      <c r="AE56">
        <v>45.203854999999997</v>
      </c>
      <c r="AF56">
        <v>33.348630999999997</v>
      </c>
    </row>
    <row r="57" spans="1:32" x14ac:dyDescent="0.25">
      <c r="A57" t="str">
        <f>"2956015536635442"</f>
        <v>2956015536635442</v>
      </c>
      <c r="B57" t="s">
        <v>32</v>
      </c>
      <c r="C57" t="s">
        <v>737</v>
      </c>
      <c r="D57" t="s">
        <v>738</v>
      </c>
      <c r="E57" t="s">
        <v>739</v>
      </c>
      <c r="G57" t="s">
        <v>403</v>
      </c>
      <c r="H57">
        <v>425000</v>
      </c>
      <c r="I57" t="s">
        <v>740</v>
      </c>
      <c r="K57" t="s">
        <v>741</v>
      </c>
      <c r="L57" t="s">
        <v>77</v>
      </c>
      <c r="M57" t="s">
        <v>39</v>
      </c>
      <c r="N57" t="s">
        <v>78</v>
      </c>
      <c r="O57" t="s">
        <v>445</v>
      </c>
      <c r="T57" t="s">
        <v>43</v>
      </c>
      <c r="U57" t="s">
        <v>44</v>
      </c>
      <c r="V57" t="s">
        <v>79</v>
      </c>
      <c r="X57" t="s">
        <v>47</v>
      </c>
      <c r="Y57" t="s">
        <v>48</v>
      </c>
      <c r="AE57">
        <v>55.860872999999998</v>
      </c>
      <c r="AF57">
        <v>48.378145000000004</v>
      </c>
    </row>
    <row r="58" spans="1:32" x14ac:dyDescent="0.25">
      <c r="A58" t="str">
        <f>"70000001042886692"</f>
        <v>70000001042886692</v>
      </c>
      <c r="B58" t="s">
        <v>89</v>
      </c>
      <c r="C58" t="s">
        <v>743</v>
      </c>
      <c r="D58" t="s">
        <v>745</v>
      </c>
      <c r="E58" t="s">
        <v>746</v>
      </c>
      <c r="G58" t="s">
        <v>747</v>
      </c>
      <c r="H58">
        <v>431510</v>
      </c>
      <c r="I58" t="s">
        <v>744</v>
      </c>
      <c r="K58" t="s">
        <v>748</v>
      </c>
      <c r="L58" t="s">
        <v>188</v>
      </c>
      <c r="M58" t="s">
        <v>50</v>
      </c>
      <c r="N58" t="s">
        <v>50</v>
      </c>
      <c r="O58" t="s">
        <v>81</v>
      </c>
      <c r="T58" t="s">
        <v>52</v>
      </c>
      <c r="U58" t="s">
        <v>361</v>
      </c>
      <c r="V58" t="s">
        <v>53</v>
      </c>
      <c r="W58" t="s">
        <v>54</v>
      </c>
      <c r="AE58">
        <v>54.292574000000002</v>
      </c>
      <c r="AF58">
        <v>45.116047999999999</v>
      </c>
    </row>
    <row r="59" spans="1:32" x14ac:dyDescent="0.25">
      <c r="A59" t="str">
        <f>"70000001038019761"</f>
        <v>70000001038019761</v>
      </c>
      <c r="B59" t="s">
        <v>752</v>
      </c>
      <c r="C59" t="s">
        <v>749</v>
      </c>
      <c r="D59" t="s">
        <v>750</v>
      </c>
      <c r="E59" t="s">
        <v>751</v>
      </c>
      <c r="G59" t="s">
        <v>753</v>
      </c>
      <c r="H59">
        <v>678600</v>
      </c>
      <c r="I59" t="s">
        <v>754</v>
      </c>
      <c r="J59" t="s">
        <v>755</v>
      </c>
      <c r="K59" t="s">
        <v>756</v>
      </c>
      <c r="L59" t="s">
        <v>757</v>
      </c>
      <c r="M59" t="s">
        <v>73</v>
      </c>
      <c r="N59" t="s">
        <v>154</v>
      </c>
      <c r="O59" t="s">
        <v>117</v>
      </c>
      <c r="P59" t="s">
        <v>62</v>
      </c>
      <c r="AE59">
        <v>60.893686000000002</v>
      </c>
      <c r="AF59">
        <v>131.96848</v>
      </c>
    </row>
    <row r="60" spans="1:32" x14ac:dyDescent="0.25">
      <c r="A60" t="str">
        <f>"70000001022578144"</f>
        <v>70000001022578144</v>
      </c>
      <c r="B60" t="s">
        <v>760</v>
      </c>
      <c r="C60" t="s">
        <v>344</v>
      </c>
      <c r="D60" t="s">
        <v>758</v>
      </c>
      <c r="E60" t="s">
        <v>759</v>
      </c>
      <c r="F60" t="s">
        <v>761</v>
      </c>
      <c r="G60" t="s">
        <v>444</v>
      </c>
      <c r="I60" t="s">
        <v>762</v>
      </c>
      <c r="K60" t="s">
        <v>763</v>
      </c>
      <c r="L60" t="s">
        <v>764</v>
      </c>
      <c r="M60" t="s">
        <v>74</v>
      </c>
      <c r="N60" t="s">
        <v>113</v>
      </c>
      <c r="O60" t="s">
        <v>82</v>
      </c>
      <c r="AE60">
        <v>43.028897000000001</v>
      </c>
      <c r="AF60">
        <v>44.687497</v>
      </c>
    </row>
    <row r="61" spans="1:32" x14ac:dyDescent="0.25">
      <c r="A61" t="str">
        <f>"70000001006635146"</f>
        <v>70000001006635146</v>
      </c>
      <c r="B61" t="s">
        <v>769</v>
      </c>
      <c r="C61" t="s">
        <v>765</v>
      </c>
      <c r="D61" t="s">
        <v>767</v>
      </c>
      <c r="E61" t="s">
        <v>768</v>
      </c>
      <c r="G61" t="s">
        <v>770</v>
      </c>
      <c r="H61">
        <v>423458</v>
      </c>
      <c r="I61" t="s">
        <v>771</v>
      </c>
      <c r="K61" t="s">
        <v>772</v>
      </c>
      <c r="L61" t="s">
        <v>766</v>
      </c>
      <c r="M61" t="s">
        <v>50</v>
      </c>
      <c r="N61" t="s">
        <v>50</v>
      </c>
      <c r="O61" t="s">
        <v>182</v>
      </c>
      <c r="P61" t="s">
        <v>62</v>
      </c>
      <c r="AE61">
        <v>54.902890999999997</v>
      </c>
      <c r="AF61">
        <v>52.319814999999998</v>
      </c>
    </row>
    <row r="62" spans="1:32" x14ac:dyDescent="0.25">
      <c r="A62" t="str">
        <f>"70000001027092885"</f>
        <v>70000001027092885</v>
      </c>
      <c r="B62" t="s">
        <v>590</v>
      </c>
      <c r="C62" t="s">
        <v>773</v>
      </c>
      <c r="D62" t="s">
        <v>774</v>
      </c>
      <c r="G62" t="s">
        <v>775</v>
      </c>
      <c r="I62" t="s">
        <v>776</v>
      </c>
      <c r="K62" t="s">
        <v>777</v>
      </c>
      <c r="L62" t="s">
        <v>778</v>
      </c>
      <c r="M62" t="s">
        <v>73</v>
      </c>
      <c r="N62" t="s">
        <v>112</v>
      </c>
      <c r="O62" t="s">
        <v>65</v>
      </c>
      <c r="P62" t="s">
        <v>139</v>
      </c>
      <c r="V62" t="s">
        <v>779</v>
      </c>
      <c r="AE62">
        <v>51.717145000000002</v>
      </c>
      <c r="AF62">
        <v>94.430632000000003</v>
      </c>
    </row>
    <row r="63" spans="1:32" x14ac:dyDescent="0.25">
      <c r="A63" t="str">
        <f>"9711414977495046"</f>
        <v>9711414977495046</v>
      </c>
      <c r="B63" t="s">
        <v>781</v>
      </c>
      <c r="C63" t="s">
        <v>780</v>
      </c>
      <c r="D63" t="s">
        <v>782</v>
      </c>
      <c r="E63" t="s">
        <v>783</v>
      </c>
      <c r="G63" t="s">
        <v>784</v>
      </c>
      <c r="H63">
        <v>655017</v>
      </c>
      <c r="I63" t="s">
        <v>785</v>
      </c>
      <c r="K63" t="s">
        <v>786</v>
      </c>
      <c r="L63" t="s">
        <v>787</v>
      </c>
      <c r="M63" t="s">
        <v>74</v>
      </c>
      <c r="N63" t="s">
        <v>110</v>
      </c>
      <c r="O63" t="s">
        <v>82</v>
      </c>
      <c r="AE63">
        <v>53.724682000000001</v>
      </c>
      <c r="AF63">
        <v>91.449430000000007</v>
      </c>
    </row>
    <row r="64" spans="1:32" x14ac:dyDescent="0.25">
      <c r="A64" t="str">
        <f>"3378228001548002"</f>
        <v>3378228001548002</v>
      </c>
      <c r="B64" t="s">
        <v>792</v>
      </c>
      <c r="C64" t="s">
        <v>789</v>
      </c>
      <c r="D64" t="s">
        <v>790</v>
      </c>
      <c r="E64" t="s">
        <v>791</v>
      </c>
      <c r="G64" t="s">
        <v>443</v>
      </c>
      <c r="H64">
        <v>346780</v>
      </c>
      <c r="I64" t="s">
        <v>793</v>
      </c>
      <c r="K64" t="s">
        <v>794</v>
      </c>
      <c r="L64" t="s">
        <v>795</v>
      </c>
      <c r="M64" t="s">
        <v>50</v>
      </c>
      <c r="N64" t="s">
        <v>50</v>
      </c>
      <c r="O64" t="s">
        <v>796</v>
      </c>
      <c r="T64" t="s">
        <v>797</v>
      </c>
      <c r="U64" t="s">
        <v>798</v>
      </c>
      <c r="V64" t="s">
        <v>799</v>
      </c>
      <c r="W64" t="s">
        <v>800</v>
      </c>
      <c r="AE64">
        <v>47.110757999999997</v>
      </c>
      <c r="AF64">
        <v>39.425021000000001</v>
      </c>
    </row>
    <row r="65" spans="1:32" x14ac:dyDescent="0.25">
      <c r="A65" t="str">
        <f>"6192977768907485"</f>
        <v>6192977768907485</v>
      </c>
      <c r="B65" t="s">
        <v>804</v>
      </c>
      <c r="C65" t="s">
        <v>801</v>
      </c>
      <c r="D65" t="s">
        <v>802</v>
      </c>
      <c r="E65" t="s">
        <v>803</v>
      </c>
      <c r="G65" t="s">
        <v>788</v>
      </c>
      <c r="H65">
        <v>391112</v>
      </c>
      <c r="J65" t="s">
        <v>805</v>
      </c>
      <c r="K65" t="s">
        <v>806</v>
      </c>
      <c r="L65" t="s">
        <v>807</v>
      </c>
      <c r="M65" t="s">
        <v>72</v>
      </c>
      <c r="N65" t="s">
        <v>156</v>
      </c>
      <c r="O65" t="s">
        <v>51</v>
      </c>
      <c r="P65" t="s">
        <v>62</v>
      </c>
      <c r="Q65">
        <v>79109060157</v>
      </c>
      <c r="AE65">
        <v>54.731425000000002</v>
      </c>
      <c r="AF65">
        <v>39.489086</v>
      </c>
    </row>
    <row r="66" spans="1:32" x14ac:dyDescent="0.25">
      <c r="A66" t="str">
        <f>"2533803071452864"</f>
        <v>2533803071452864</v>
      </c>
      <c r="B66" t="s">
        <v>32</v>
      </c>
      <c r="C66" t="s">
        <v>808</v>
      </c>
      <c r="D66" t="s">
        <v>742</v>
      </c>
      <c r="E66" t="s">
        <v>809</v>
      </c>
      <c r="G66" t="s">
        <v>241</v>
      </c>
      <c r="H66">
        <v>443546</v>
      </c>
      <c r="I66" t="s">
        <v>183</v>
      </c>
      <c r="K66" t="s">
        <v>810</v>
      </c>
      <c r="L66" t="s">
        <v>77</v>
      </c>
      <c r="M66" t="s">
        <v>39</v>
      </c>
      <c r="N66" t="s">
        <v>80</v>
      </c>
      <c r="O66" t="s">
        <v>65</v>
      </c>
      <c r="T66" t="s">
        <v>43</v>
      </c>
      <c r="U66" t="s">
        <v>44</v>
      </c>
      <c r="V66" t="s">
        <v>79</v>
      </c>
      <c r="W66" t="s">
        <v>185</v>
      </c>
      <c r="X66" t="s">
        <v>47</v>
      </c>
      <c r="Y66" t="s">
        <v>48</v>
      </c>
      <c r="AE66">
        <v>53.294764999999998</v>
      </c>
      <c r="AF66">
        <v>50.368215999999997</v>
      </c>
    </row>
    <row r="67" spans="1:32" x14ac:dyDescent="0.25">
      <c r="A67" t="str">
        <f>"70000001024539265"</f>
        <v>70000001024539265</v>
      </c>
      <c r="B67" t="s">
        <v>175</v>
      </c>
      <c r="C67" t="s">
        <v>811</v>
      </c>
      <c r="D67" t="s">
        <v>812</v>
      </c>
      <c r="E67" t="s">
        <v>813</v>
      </c>
      <c r="G67" t="s">
        <v>198</v>
      </c>
      <c r="J67" t="s">
        <v>814</v>
      </c>
      <c r="K67" t="s">
        <v>815</v>
      </c>
      <c r="L67" t="s">
        <v>816</v>
      </c>
      <c r="M67" t="s">
        <v>72</v>
      </c>
      <c r="N67" t="s">
        <v>99</v>
      </c>
      <c r="O67" t="s">
        <v>178</v>
      </c>
      <c r="P67" t="s">
        <v>105</v>
      </c>
      <c r="Q67">
        <v>79272256009</v>
      </c>
      <c r="V67" t="s">
        <v>817</v>
      </c>
      <c r="AE67">
        <v>52.031736000000002</v>
      </c>
      <c r="AF67">
        <v>47.781481999999997</v>
      </c>
    </row>
    <row r="68" spans="1:32" x14ac:dyDescent="0.25">
      <c r="A68" t="str">
        <f>"70000001041231239"</f>
        <v>70000001041231239</v>
      </c>
      <c r="B68" t="s">
        <v>821</v>
      </c>
      <c r="C68" t="s">
        <v>818</v>
      </c>
      <c r="D68" t="s">
        <v>819</v>
      </c>
      <c r="E68" t="s">
        <v>820</v>
      </c>
      <c r="G68" t="s">
        <v>562</v>
      </c>
      <c r="H68">
        <v>694030</v>
      </c>
      <c r="J68" t="s">
        <v>822</v>
      </c>
      <c r="K68" t="s">
        <v>823</v>
      </c>
      <c r="L68" t="s">
        <v>824</v>
      </c>
      <c r="M68" t="s">
        <v>180</v>
      </c>
      <c r="N68" t="s">
        <v>181</v>
      </c>
      <c r="O68" t="s">
        <v>825</v>
      </c>
      <c r="P68" t="s">
        <v>60</v>
      </c>
      <c r="Q68" t="s">
        <v>826</v>
      </c>
      <c r="R68">
        <v>79147405102</v>
      </c>
      <c r="S68" t="s">
        <v>827</v>
      </c>
      <c r="U68" t="s">
        <v>828</v>
      </c>
      <c r="V68" t="s">
        <v>829</v>
      </c>
      <c r="AE68">
        <v>46.718505999999998</v>
      </c>
      <c r="AF68">
        <v>142.52204699999999</v>
      </c>
    </row>
    <row r="69" spans="1:32" x14ac:dyDescent="0.25">
      <c r="A69" t="str">
        <f>"70000001043891798"</f>
        <v>70000001043891798</v>
      </c>
      <c r="B69" t="s">
        <v>833</v>
      </c>
      <c r="C69" t="s">
        <v>830</v>
      </c>
      <c r="D69" t="s">
        <v>831</v>
      </c>
      <c r="E69" t="s">
        <v>832</v>
      </c>
      <c r="K69" t="s">
        <v>834</v>
      </c>
      <c r="M69" t="s">
        <v>108</v>
      </c>
      <c r="N69" t="s">
        <v>109</v>
      </c>
      <c r="O69" t="s">
        <v>117</v>
      </c>
    </row>
    <row r="70" spans="1:32" x14ac:dyDescent="0.25">
      <c r="A70" t="str">
        <f>"8866990047363090"</f>
        <v>8866990047363090</v>
      </c>
      <c r="B70" t="s">
        <v>836</v>
      </c>
      <c r="C70" t="s">
        <v>835</v>
      </c>
      <c r="D70" t="s">
        <v>837</v>
      </c>
      <c r="E70" t="s">
        <v>838</v>
      </c>
      <c r="F70" t="s">
        <v>101</v>
      </c>
      <c r="G70" t="s">
        <v>839</v>
      </c>
      <c r="H70">
        <v>214025</v>
      </c>
      <c r="I70" t="s">
        <v>840</v>
      </c>
      <c r="K70" t="s">
        <v>841</v>
      </c>
      <c r="L70" t="s">
        <v>842</v>
      </c>
      <c r="M70" t="s">
        <v>128</v>
      </c>
      <c r="N70" t="s">
        <v>843</v>
      </c>
      <c r="O70" t="s">
        <v>65</v>
      </c>
      <c r="P70" t="s">
        <v>60</v>
      </c>
      <c r="AE70">
        <v>54.780140000000003</v>
      </c>
      <c r="AF70">
        <v>32.013468000000003</v>
      </c>
    </row>
    <row r="71" spans="1:32" x14ac:dyDescent="0.25">
      <c r="A71" t="str">
        <f>"12526164744603439"</f>
        <v>12526164744603439</v>
      </c>
      <c r="B71" t="s">
        <v>848</v>
      </c>
      <c r="C71" t="s">
        <v>845</v>
      </c>
      <c r="D71" t="s">
        <v>846</v>
      </c>
      <c r="E71" t="s">
        <v>847</v>
      </c>
      <c r="G71" t="s">
        <v>849</v>
      </c>
      <c r="H71">
        <v>357820</v>
      </c>
      <c r="I71" t="s">
        <v>850</v>
      </c>
      <c r="K71" t="s">
        <v>851</v>
      </c>
      <c r="L71" t="s">
        <v>852</v>
      </c>
      <c r="M71" t="s">
        <v>142</v>
      </c>
      <c r="N71" t="s">
        <v>853</v>
      </c>
      <c r="O71" t="s">
        <v>41</v>
      </c>
      <c r="P71" t="s">
        <v>62</v>
      </c>
      <c r="Q71" t="s">
        <v>854</v>
      </c>
      <c r="AE71">
        <v>44.144340999999997</v>
      </c>
      <c r="AF71">
        <v>43.481476999999998</v>
      </c>
    </row>
    <row r="72" spans="1:32" x14ac:dyDescent="0.25">
      <c r="A72" t="str">
        <f>"11400265837797199"</f>
        <v>11400265837797199</v>
      </c>
      <c r="B72" t="s">
        <v>509</v>
      </c>
      <c r="C72" t="s">
        <v>855</v>
      </c>
      <c r="D72" t="s">
        <v>856</v>
      </c>
      <c r="E72" t="s">
        <v>857</v>
      </c>
      <c r="G72" t="s">
        <v>858</v>
      </c>
      <c r="H72">
        <v>393190</v>
      </c>
      <c r="I72" t="s">
        <v>859</v>
      </c>
      <c r="K72" t="s">
        <v>860</v>
      </c>
      <c r="L72" t="s">
        <v>510</v>
      </c>
      <c r="M72" t="s">
        <v>39</v>
      </c>
      <c r="N72" t="s">
        <v>78</v>
      </c>
      <c r="O72" t="s">
        <v>65</v>
      </c>
      <c r="Y72" t="s">
        <v>536</v>
      </c>
      <c r="AE72">
        <v>52.588467999999999</v>
      </c>
      <c r="AF72">
        <v>41.499552000000001</v>
      </c>
    </row>
    <row r="73" spans="1:32" x14ac:dyDescent="0.25">
      <c r="A73" t="str">
        <f>"70000001041102076"</f>
        <v>70000001041102076</v>
      </c>
      <c r="B73" t="s">
        <v>862</v>
      </c>
      <c r="C73" t="s">
        <v>861</v>
      </c>
      <c r="D73" t="s">
        <v>441</v>
      </c>
      <c r="E73" t="s">
        <v>863</v>
      </c>
      <c r="G73" t="s">
        <v>864</v>
      </c>
      <c r="J73" t="s">
        <v>865</v>
      </c>
      <c r="K73" t="s">
        <v>866</v>
      </c>
      <c r="L73" t="s">
        <v>867</v>
      </c>
      <c r="M73" t="s">
        <v>88</v>
      </c>
      <c r="N73" t="s">
        <v>297</v>
      </c>
      <c r="O73" t="s">
        <v>61</v>
      </c>
      <c r="P73" t="s">
        <v>119</v>
      </c>
      <c r="Q73" t="s">
        <v>868</v>
      </c>
      <c r="R73" t="s">
        <v>868</v>
      </c>
      <c r="U73" t="s">
        <v>869</v>
      </c>
      <c r="V73" t="s">
        <v>870</v>
      </c>
      <c r="AE73">
        <v>56.905137000000003</v>
      </c>
      <c r="AF73">
        <v>35.934033999999997</v>
      </c>
    </row>
    <row r="74" spans="1:32" x14ac:dyDescent="0.25">
      <c r="A74" t="str">
        <f>"422740746144593"</f>
        <v>422740746144593</v>
      </c>
      <c r="B74" t="s">
        <v>872</v>
      </c>
      <c r="C74" t="s">
        <v>871</v>
      </c>
      <c r="D74" t="s">
        <v>873</v>
      </c>
      <c r="E74" t="s">
        <v>874</v>
      </c>
      <c r="G74" t="s">
        <v>875</v>
      </c>
      <c r="I74" t="s">
        <v>876</v>
      </c>
      <c r="K74" t="s">
        <v>877</v>
      </c>
      <c r="L74" t="s">
        <v>878</v>
      </c>
      <c r="M74" t="s">
        <v>39</v>
      </c>
      <c r="N74" t="s">
        <v>78</v>
      </c>
      <c r="O74" t="s">
        <v>279</v>
      </c>
      <c r="AE74">
        <v>56.594458000000003</v>
      </c>
      <c r="AF74">
        <v>84.901211000000004</v>
      </c>
    </row>
    <row r="75" spans="1:32" x14ac:dyDescent="0.25">
      <c r="A75" t="str">
        <f>"5067077861941370"</f>
        <v>5067077861941370</v>
      </c>
      <c r="B75" t="s">
        <v>32</v>
      </c>
      <c r="C75" t="s">
        <v>879</v>
      </c>
      <c r="D75" t="s">
        <v>880</v>
      </c>
      <c r="E75" t="s">
        <v>881</v>
      </c>
      <c r="G75" t="s">
        <v>446</v>
      </c>
      <c r="H75">
        <v>301318</v>
      </c>
      <c r="I75" t="s">
        <v>76</v>
      </c>
      <c r="K75" t="s">
        <v>882</v>
      </c>
      <c r="L75" t="s">
        <v>77</v>
      </c>
      <c r="M75" t="s">
        <v>39</v>
      </c>
      <c r="N75" t="s">
        <v>78</v>
      </c>
      <c r="O75" t="s">
        <v>844</v>
      </c>
      <c r="T75" t="s">
        <v>43</v>
      </c>
      <c r="U75" t="s">
        <v>44</v>
      </c>
      <c r="V75" t="s">
        <v>79</v>
      </c>
      <c r="W75" t="s">
        <v>46</v>
      </c>
      <c r="X75" t="s">
        <v>47</v>
      </c>
      <c r="Y75" t="s">
        <v>48</v>
      </c>
      <c r="AE75">
        <v>54.136355999999999</v>
      </c>
      <c r="AF75">
        <v>38.159616999999997</v>
      </c>
    </row>
    <row r="76" spans="1:32" x14ac:dyDescent="0.25">
      <c r="A76" t="str">
        <f>"1830115629874071"</f>
        <v>1830115629874071</v>
      </c>
      <c r="B76" t="s">
        <v>63</v>
      </c>
      <c r="C76" t="s">
        <v>883</v>
      </c>
      <c r="D76" t="s">
        <v>884</v>
      </c>
      <c r="E76" t="s">
        <v>885</v>
      </c>
      <c r="G76" t="s">
        <v>508</v>
      </c>
      <c r="H76">
        <v>627140</v>
      </c>
      <c r="I76" t="s">
        <v>64</v>
      </c>
      <c r="K76" t="s">
        <v>886</v>
      </c>
      <c r="L76" t="s">
        <v>84</v>
      </c>
      <c r="M76" t="s">
        <v>39</v>
      </c>
      <c r="N76" t="s">
        <v>78</v>
      </c>
      <c r="O76" t="s">
        <v>85</v>
      </c>
      <c r="T76" t="s">
        <v>66</v>
      </c>
      <c r="U76" t="s">
        <v>67</v>
      </c>
      <c r="V76" t="s">
        <v>68</v>
      </c>
      <c r="W76" t="s">
        <v>69</v>
      </c>
      <c r="Y76" t="s">
        <v>70</v>
      </c>
      <c r="AE76">
        <v>56.511684000000002</v>
      </c>
      <c r="AF76">
        <v>66.541787999999997</v>
      </c>
    </row>
    <row r="77" spans="1:32" x14ac:dyDescent="0.25">
      <c r="A77" t="str">
        <f>"70000001039419705"</f>
        <v>70000001039419705</v>
      </c>
      <c r="B77" t="s">
        <v>623</v>
      </c>
      <c r="C77" t="s">
        <v>887</v>
      </c>
      <c r="D77" t="s">
        <v>888</v>
      </c>
      <c r="E77" t="s">
        <v>889</v>
      </c>
      <c r="G77" t="s">
        <v>189</v>
      </c>
      <c r="K77" t="s">
        <v>890</v>
      </c>
      <c r="L77" t="s">
        <v>891</v>
      </c>
      <c r="M77" t="s">
        <v>104</v>
      </c>
      <c r="N77" t="s">
        <v>179</v>
      </c>
      <c r="O77" t="s">
        <v>41</v>
      </c>
      <c r="AE77">
        <v>58.140875000000001</v>
      </c>
      <c r="AF77">
        <v>52.644596</v>
      </c>
    </row>
    <row r="78" spans="1:32" x14ac:dyDescent="0.25">
      <c r="A78" t="str">
        <f>"70000001023799917"</f>
        <v>70000001023799917</v>
      </c>
      <c r="B78" t="s">
        <v>895</v>
      </c>
      <c r="C78" t="s">
        <v>892</v>
      </c>
      <c r="D78" t="s">
        <v>893</v>
      </c>
      <c r="E78" t="s">
        <v>894</v>
      </c>
      <c r="G78" t="s">
        <v>896</v>
      </c>
      <c r="I78" t="s">
        <v>897</v>
      </c>
      <c r="K78" t="s">
        <v>898</v>
      </c>
      <c r="L78" t="s">
        <v>899</v>
      </c>
      <c r="M78" t="s">
        <v>900</v>
      </c>
      <c r="N78" t="s">
        <v>901</v>
      </c>
      <c r="O78" t="s">
        <v>902</v>
      </c>
      <c r="T78" t="s">
        <v>903</v>
      </c>
      <c r="U78" t="s">
        <v>904</v>
      </c>
      <c r="V78" t="s">
        <v>905</v>
      </c>
      <c r="AE78">
        <v>54.219470000000001</v>
      </c>
      <c r="AF78">
        <v>49.561245999999997</v>
      </c>
    </row>
    <row r="79" spans="1:32" x14ac:dyDescent="0.25">
      <c r="A79" t="str">
        <f>"70000001006152123"</f>
        <v>70000001006152123</v>
      </c>
      <c r="B79" t="s">
        <v>909</v>
      </c>
      <c r="C79" t="s">
        <v>906</v>
      </c>
      <c r="D79" t="s">
        <v>907</v>
      </c>
      <c r="E79" t="s">
        <v>908</v>
      </c>
      <c r="G79" t="s">
        <v>425</v>
      </c>
      <c r="H79">
        <v>682644</v>
      </c>
      <c r="I79" t="s">
        <v>910</v>
      </c>
      <c r="J79" t="s">
        <v>911</v>
      </c>
      <c r="K79" t="s">
        <v>912</v>
      </c>
      <c r="L79" t="s">
        <v>913</v>
      </c>
      <c r="M79" t="s">
        <v>72</v>
      </c>
      <c r="N79" t="s">
        <v>140</v>
      </c>
      <c r="O79" t="s">
        <v>226</v>
      </c>
      <c r="P79" t="s">
        <v>62</v>
      </c>
      <c r="Q79" t="s">
        <v>914</v>
      </c>
      <c r="AE79">
        <v>50.227685999999999</v>
      </c>
      <c r="AF79">
        <v>136.900688</v>
      </c>
    </row>
    <row r="80" spans="1:32" x14ac:dyDescent="0.25">
      <c r="A80" t="str">
        <f>"70000001034239529"</f>
        <v>70000001034239529</v>
      </c>
      <c r="B80" t="s">
        <v>918</v>
      </c>
      <c r="C80" t="s">
        <v>915</v>
      </c>
      <c r="D80" t="s">
        <v>916</v>
      </c>
      <c r="E80" t="s">
        <v>917</v>
      </c>
      <c r="G80" t="s">
        <v>919</v>
      </c>
      <c r="I80" t="s">
        <v>920</v>
      </c>
      <c r="K80" t="s">
        <v>921</v>
      </c>
      <c r="L80" t="s">
        <v>922</v>
      </c>
      <c r="M80" t="s">
        <v>295</v>
      </c>
      <c r="N80" t="s">
        <v>923</v>
      </c>
      <c r="O80" t="s">
        <v>125</v>
      </c>
      <c r="AE80">
        <v>62.261353</v>
      </c>
      <c r="AF80">
        <v>74.499477999999996</v>
      </c>
    </row>
    <row r="81" spans="1:32" x14ac:dyDescent="0.25">
      <c r="A81" t="str">
        <f>"70000001040599824"</f>
        <v>70000001040599824</v>
      </c>
      <c r="B81" t="s">
        <v>927</v>
      </c>
      <c r="C81" t="s">
        <v>924</v>
      </c>
      <c r="D81" t="s">
        <v>925</v>
      </c>
      <c r="E81" t="s">
        <v>926</v>
      </c>
      <c r="G81" t="s">
        <v>268</v>
      </c>
      <c r="I81" t="s">
        <v>928</v>
      </c>
      <c r="J81" t="s">
        <v>929</v>
      </c>
      <c r="K81" t="s">
        <v>930</v>
      </c>
      <c r="M81" t="s">
        <v>186</v>
      </c>
      <c r="N81" t="s">
        <v>931</v>
      </c>
      <c r="P81" t="s">
        <v>62</v>
      </c>
      <c r="Q81">
        <v>79518030491</v>
      </c>
      <c r="V81" t="s">
        <v>932</v>
      </c>
      <c r="AE81">
        <v>55.490730999999997</v>
      </c>
      <c r="AF81">
        <v>60.878765999999999</v>
      </c>
    </row>
    <row r="82" spans="1:32" x14ac:dyDescent="0.25">
      <c r="A82" t="str">
        <f>"70000001035867909"</f>
        <v>70000001035867909</v>
      </c>
      <c r="B82" t="s">
        <v>937</v>
      </c>
      <c r="C82" t="s">
        <v>933</v>
      </c>
      <c r="D82" t="s">
        <v>934</v>
      </c>
      <c r="E82" t="s">
        <v>935</v>
      </c>
      <c r="G82" t="s">
        <v>936</v>
      </c>
      <c r="I82" t="s">
        <v>938</v>
      </c>
      <c r="K82" t="s">
        <v>939</v>
      </c>
      <c r="M82" t="s">
        <v>73</v>
      </c>
      <c r="N82" t="s">
        <v>154</v>
      </c>
      <c r="O82" t="s">
        <v>100</v>
      </c>
      <c r="AE82">
        <v>43.292594000000001</v>
      </c>
      <c r="AF82">
        <v>45.865872000000003</v>
      </c>
    </row>
    <row r="83" spans="1:32" x14ac:dyDescent="0.25">
      <c r="A83" t="str">
        <f>"70000001036163234"</f>
        <v>70000001036163234</v>
      </c>
      <c r="B83" t="s">
        <v>319</v>
      </c>
      <c r="C83" t="s">
        <v>940</v>
      </c>
      <c r="D83" t="s">
        <v>941</v>
      </c>
      <c r="E83" t="s">
        <v>942</v>
      </c>
      <c r="G83" t="s">
        <v>943</v>
      </c>
      <c r="J83" t="s">
        <v>944</v>
      </c>
      <c r="K83" t="s">
        <v>945</v>
      </c>
      <c r="L83" t="s">
        <v>946</v>
      </c>
      <c r="M83" t="s">
        <v>72</v>
      </c>
      <c r="N83" t="s">
        <v>103</v>
      </c>
      <c r="O83" t="s">
        <v>41</v>
      </c>
      <c r="P83" t="s">
        <v>83</v>
      </c>
      <c r="V83" t="s">
        <v>947</v>
      </c>
      <c r="AE83">
        <v>55.512222000000001</v>
      </c>
      <c r="AF83">
        <v>47.479152999999997</v>
      </c>
    </row>
    <row r="84" spans="1:32" x14ac:dyDescent="0.25">
      <c r="A84" t="str">
        <f>"70000001023471959"</f>
        <v>70000001023471959</v>
      </c>
      <c r="B84" t="s">
        <v>949</v>
      </c>
      <c r="C84" t="s">
        <v>948</v>
      </c>
      <c r="D84" t="s">
        <v>950</v>
      </c>
      <c r="E84" t="s">
        <v>951</v>
      </c>
      <c r="G84" t="s">
        <v>952</v>
      </c>
      <c r="H84">
        <v>689000</v>
      </c>
      <c r="I84" t="s">
        <v>953</v>
      </c>
      <c r="J84" t="s">
        <v>954</v>
      </c>
      <c r="K84" t="s">
        <v>955</v>
      </c>
      <c r="L84" t="s">
        <v>956</v>
      </c>
      <c r="M84" t="s">
        <v>957</v>
      </c>
      <c r="N84" t="s">
        <v>958</v>
      </c>
      <c r="O84" t="s">
        <v>959</v>
      </c>
      <c r="P84" t="s">
        <v>105</v>
      </c>
      <c r="Q84" t="s">
        <v>960</v>
      </c>
      <c r="R84">
        <v>79246665544</v>
      </c>
      <c r="S84" t="s">
        <v>961</v>
      </c>
      <c r="U84" t="s">
        <v>962</v>
      </c>
      <c r="AE84">
        <v>64.733793000000006</v>
      </c>
      <c r="AF84">
        <v>177.51249200000001</v>
      </c>
    </row>
    <row r="85" spans="1:32" x14ac:dyDescent="0.25">
      <c r="A85" t="str">
        <f>"70000001007534774"</f>
        <v>70000001007534774</v>
      </c>
      <c r="B85" t="s">
        <v>966</v>
      </c>
      <c r="C85" t="s">
        <v>963</v>
      </c>
      <c r="D85" t="s">
        <v>964</v>
      </c>
      <c r="E85" t="s">
        <v>965</v>
      </c>
      <c r="G85" t="s">
        <v>201</v>
      </c>
      <c r="H85">
        <v>629603</v>
      </c>
      <c r="I85" t="s">
        <v>967</v>
      </c>
      <c r="K85" t="s">
        <v>968</v>
      </c>
      <c r="L85" t="s">
        <v>969</v>
      </c>
      <c r="M85" t="s">
        <v>50</v>
      </c>
      <c r="N85" t="s">
        <v>50</v>
      </c>
      <c r="O85" t="s">
        <v>125</v>
      </c>
      <c r="AE85">
        <v>63.792957000000001</v>
      </c>
      <c r="AF85">
        <v>74.497636</v>
      </c>
    </row>
    <row r="86" spans="1:32" x14ac:dyDescent="0.25">
      <c r="A86" t="str">
        <f>"70000001024123340"</f>
        <v>70000001024123340</v>
      </c>
      <c r="B86" t="s">
        <v>971</v>
      </c>
      <c r="C86" t="s">
        <v>970</v>
      </c>
      <c r="D86" t="s">
        <v>972</v>
      </c>
      <c r="E86" t="s">
        <v>973</v>
      </c>
      <c r="G86" t="s">
        <v>974</v>
      </c>
      <c r="K86" t="s">
        <v>975</v>
      </c>
      <c r="L86" t="s">
        <v>976</v>
      </c>
      <c r="M86" t="s">
        <v>72</v>
      </c>
      <c r="N86" t="s">
        <v>151</v>
      </c>
      <c r="O86" t="s">
        <v>41</v>
      </c>
      <c r="P86" t="s">
        <v>60</v>
      </c>
      <c r="AE86">
        <v>58.046556000000002</v>
      </c>
      <c r="AF86">
        <v>38.833696000000003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Владимир</cp:lastModifiedBy>
  <dcterms:created xsi:type="dcterms:W3CDTF">2022-06-24T19:23:55Z</dcterms:created>
  <dcterms:modified xsi:type="dcterms:W3CDTF">2022-07-09T11:39:56Z</dcterms:modified>
</cp:coreProperties>
</file>